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ieter Röß\Documents\1-Eigene Dateien\1_Texte_neuer\000-Leserbriefe 2023\Wolf\veröffentlicht Dez 23\"/>
    </mc:Choice>
  </mc:AlternateContent>
  <xr:revisionPtr revIDLastSave="0" documentId="8_{96A63CF1-C9B2-44DC-A9BE-DE8B264FAE5A}" xr6:coauthVersionLast="47" xr6:coauthVersionMax="47" xr10:uidLastSave="{00000000-0000-0000-0000-000000000000}"/>
  <bookViews>
    <workbookView xWindow="-108" yWindow="-108" windowWidth="23256" windowHeight="14016" xr2:uid="{E1B04088-90F4-4A68-A5B5-93DEC126B38E}"/>
  </bookViews>
  <sheets>
    <sheet name="Rechenschema Nov 2023" sheetId="1" r:id="rId1"/>
    <sheet name="Datenquellen" sheetId="2" r:id="rId2"/>
    <sheet name="Bilder"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2" i="2" l="1"/>
  <c r="H64" i="2"/>
  <c r="H66" i="2" s="1"/>
  <c r="H67" i="2" s="1"/>
  <c r="H68" i="2" s="1"/>
  <c r="AQ47" i="1" l="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AP42" i="1"/>
  <c r="AQ42" i="1" s="1"/>
  <c r="AN41" i="1"/>
  <c r="AO41" i="1" s="1"/>
  <c r="AP41" i="1" s="1"/>
  <c r="AQ41" i="1" s="1"/>
  <c r="AL40" i="1"/>
  <c r="AM40" i="1" s="1"/>
  <c r="AN40" i="1" s="1"/>
  <c r="AO40" i="1" s="1"/>
  <c r="AP40" i="1" s="1"/>
  <c r="AQ40" i="1" s="1"/>
  <c r="AJ39" i="1"/>
  <c r="AK39" i="1" s="1"/>
  <c r="AL39" i="1" s="1"/>
  <c r="AM39" i="1" s="1"/>
  <c r="AN39" i="1" s="1"/>
  <c r="AO39" i="1" s="1"/>
  <c r="AP39" i="1" s="1"/>
  <c r="AQ39" i="1" s="1"/>
  <c r="AH38" i="1"/>
  <c r="AI38" i="1" s="1"/>
  <c r="AJ38" i="1" s="1"/>
  <c r="AK38" i="1" s="1"/>
  <c r="AL38" i="1" s="1"/>
  <c r="AM38" i="1" s="1"/>
  <c r="AN38" i="1" s="1"/>
  <c r="AO38" i="1" s="1"/>
  <c r="AP38" i="1" s="1"/>
  <c r="AQ38" i="1" s="1"/>
  <c r="AF37" i="1"/>
  <c r="AG37" i="1" s="1"/>
  <c r="AH37" i="1" s="1"/>
  <c r="AI37" i="1" s="1"/>
  <c r="AJ37" i="1" s="1"/>
  <c r="AK37" i="1" s="1"/>
  <c r="AL37" i="1" s="1"/>
  <c r="AM37" i="1" s="1"/>
  <c r="AN37" i="1" s="1"/>
  <c r="AO37" i="1" s="1"/>
  <c r="AP37" i="1" s="1"/>
  <c r="AQ37" i="1" s="1"/>
  <c r="AD36" i="1"/>
  <c r="AE36" i="1" s="1"/>
  <c r="AF36" i="1" s="1"/>
  <c r="AG36" i="1" s="1"/>
  <c r="AH36" i="1" s="1"/>
  <c r="AI36" i="1" s="1"/>
  <c r="AJ36" i="1" s="1"/>
  <c r="AK36" i="1" s="1"/>
  <c r="AL36" i="1" s="1"/>
  <c r="AM36" i="1" s="1"/>
  <c r="AN36" i="1" s="1"/>
  <c r="AO36" i="1" s="1"/>
  <c r="AP36" i="1" s="1"/>
  <c r="AB35" i="1"/>
  <c r="AC35" i="1" s="1"/>
  <c r="AD35" i="1" s="1"/>
  <c r="AE35" i="1" s="1"/>
  <c r="AF35" i="1" s="1"/>
  <c r="AG35" i="1" s="1"/>
  <c r="AH35" i="1" s="1"/>
  <c r="AI35" i="1" s="1"/>
  <c r="AJ35" i="1" s="1"/>
  <c r="AK35" i="1" s="1"/>
  <c r="AL35" i="1" s="1"/>
  <c r="AM35" i="1" s="1"/>
  <c r="AN35" i="1" s="1"/>
  <c r="Z34" i="1"/>
  <c r="AA34" i="1" s="1"/>
  <c r="AB34" i="1" s="1"/>
  <c r="AC34" i="1" s="1"/>
  <c r="AD34" i="1" s="1"/>
  <c r="AE34" i="1" s="1"/>
  <c r="AF34" i="1" s="1"/>
  <c r="AG34" i="1" s="1"/>
  <c r="AH34" i="1" s="1"/>
  <c r="AI34" i="1" s="1"/>
  <c r="AJ34" i="1" s="1"/>
  <c r="AK34" i="1" s="1"/>
  <c r="AL34" i="1" s="1"/>
  <c r="X33" i="1"/>
  <c r="Y33" i="1" s="1"/>
  <c r="Z33" i="1" s="1"/>
  <c r="AA33" i="1" s="1"/>
  <c r="AB33" i="1" s="1"/>
  <c r="AC33" i="1" s="1"/>
  <c r="AD33" i="1" s="1"/>
  <c r="AE33" i="1" s="1"/>
  <c r="AF33" i="1" s="1"/>
  <c r="AG33" i="1" s="1"/>
  <c r="AH33" i="1" s="1"/>
  <c r="AI33" i="1" s="1"/>
  <c r="AJ33" i="1" s="1"/>
  <c r="V32" i="1"/>
  <c r="W32" i="1" s="1"/>
  <c r="X32" i="1" s="1"/>
  <c r="Y32" i="1" s="1"/>
  <c r="Z32" i="1" s="1"/>
  <c r="AA32" i="1" s="1"/>
  <c r="AB32" i="1" s="1"/>
  <c r="AC32" i="1" s="1"/>
  <c r="AD32" i="1" s="1"/>
  <c r="AE32" i="1" s="1"/>
  <c r="AF32" i="1" s="1"/>
  <c r="AG32" i="1" s="1"/>
  <c r="AH32" i="1" s="1"/>
  <c r="T31" i="1"/>
  <c r="U31" i="1" s="1"/>
  <c r="V31" i="1" s="1"/>
  <c r="W31" i="1" s="1"/>
  <c r="X31" i="1" s="1"/>
  <c r="Y31" i="1" s="1"/>
  <c r="Z31" i="1" s="1"/>
  <c r="AA31" i="1" s="1"/>
  <c r="AB31" i="1" s="1"/>
  <c r="AC31" i="1" s="1"/>
  <c r="AD31" i="1" s="1"/>
  <c r="AE31" i="1" s="1"/>
  <c r="AF31" i="1" s="1"/>
  <c r="R30" i="1"/>
  <c r="S30" i="1" s="1"/>
  <c r="T30" i="1" s="1"/>
  <c r="U30" i="1" s="1"/>
  <c r="V30" i="1" s="1"/>
  <c r="W30" i="1" s="1"/>
  <c r="X30" i="1" s="1"/>
  <c r="Y30" i="1" s="1"/>
  <c r="Z30" i="1" s="1"/>
  <c r="AA30" i="1" s="1"/>
  <c r="AB30" i="1" s="1"/>
  <c r="AC30" i="1" s="1"/>
  <c r="AD30" i="1" s="1"/>
  <c r="P29" i="1"/>
  <c r="Q29" i="1" s="1"/>
  <c r="R29" i="1" s="1"/>
  <c r="S29" i="1" s="1"/>
  <c r="T29" i="1" s="1"/>
  <c r="U29" i="1" s="1"/>
  <c r="V29" i="1" s="1"/>
  <c r="W29" i="1" s="1"/>
  <c r="X29" i="1" s="1"/>
  <c r="Y29" i="1" s="1"/>
  <c r="Z29" i="1" s="1"/>
  <c r="AA29" i="1" s="1"/>
  <c r="AB29" i="1" s="1"/>
  <c r="O28" i="1"/>
  <c r="P28" i="1" s="1"/>
  <c r="Q28" i="1" s="1"/>
  <c r="R28" i="1" s="1"/>
  <c r="S28" i="1" s="1"/>
  <c r="T28" i="1" s="1"/>
  <c r="U28" i="1" s="1"/>
  <c r="V28" i="1" s="1"/>
  <c r="W28" i="1" s="1"/>
  <c r="X28" i="1" s="1"/>
  <c r="Y28" i="1" s="1"/>
  <c r="Z28" i="1" s="1"/>
  <c r="N28" i="1"/>
  <c r="L27" i="1"/>
  <c r="M27" i="1" s="1"/>
  <c r="N27" i="1" s="1"/>
  <c r="O27" i="1" s="1"/>
  <c r="P27" i="1" s="1"/>
  <c r="Q27" i="1" s="1"/>
  <c r="R27" i="1" s="1"/>
  <c r="S27" i="1" s="1"/>
  <c r="T27" i="1" s="1"/>
  <c r="U27" i="1" s="1"/>
  <c r="V27" i="1" s="1"/>
  <c r="W27" i="1" s="1"/>
  <c r="X27" i="1" s="1"/>
  <c r="J26" i="1"/>
  <c r="K26" i="1" s="1"/>
  <c r="L26" i="1" s="1"/>
  <c r="M26" i="1" s="1"/>
  <c r="N26" i="1" s="1"/>
  <c r="O26" i="1" s="1"/>
  <c r="P26" i="1" s="1"/>
  <c r="Q26" i="1" s="1"/>
  <c r="R26" i="1" s="1"/>
  <c r="S26" i="1" s="1"/>
  <c r="T26" i="1" s="1"/>
  <c r="U26" i="1" s="1"/>
  <c r="V26" i="1" s="1"/>
  <c r="H25" i="1"/>
  <c r="I25" i="1" s="1"/>
  <c r="J25" i="1" s="1"/>
  <c r="K25" i="1" s="1"/>
  <c r="L25" i="1" s="1"/>
  <c r="M25" i="1" s="1"/>
  <c r="N25" i="1" s="1"/>
  <c r="O25" i="1" s="1"/>
  <c r="P25" i="1" s="1"/>
  <c r="Q25" i="1" s="1"/>
  <c r="R25" i="1" s="1"/>
  <c r="S25" i="1" s="1"/>
  <c r="T25" i="1" s="1"/>
  <c r="F24" i="1"/>
  <c r="G24" i="1" s="1"/>
  <c r="H24" i="1" s="1"/>
  <c r="I24" i="1" s="1"/>
  <c r="J24" i="1" s="1"/>
  <c r="K24" i="1" s="1"/>
  <c r="L24" i="1" s="1"/>
  <c r="M24" i="1" s="1"/>
  <c r="N24" i="1" s="1"/>
  <c r="O24" i="1" s="1"/>
  <c r="P24" i="1" s="1"/>
  <c r="Q24" i="1" s="1"/>
  <c r="R24" i="1" s="1"/>
  <c r="D23" i="1"/>
  <c r="E23" i="1" s="1"/>
  <c r="E13" i="1"/>
  <c r="R45" i="1" l="1"/>
  <c r="S24" i="1"/>
  <c r="S45" i="1" s="1"/>
  <c r="AK33" i="1"/>
  <c r="AK45" i="1" s="1"/>
  <c r="AJ45" i="1"/>
  <c r="AM34" i="1"/>
  <c r="AM45" i="1" s="1"/>
  <c r="AL45" i="1"/>
  <c r="Y27" i="1"/>
  <c r="Y45" i="1" s="1"/>
  <c r="X45" i="1"/>
  <c r="AQ36" i="1"/>
  <c r="AQ45" i="1" s="1"/>
  <c r="AP45" i="1"/>
  <c r="AD45" i="1"/>
  <c r="AE30" i="1"/>
  <c r="AE45" i="1" s="1"/>
  <c r="E45" i="1"/>
  <c r="F23" i="1"/>
  <c r="AG31" i="1"/>
  <c r="AG45" i="1" s="1"/>
  <c r="AF45" i="1"/>
  <c r="U25" i="1"/>
  <c r="U45" i="1" s="1"/>
  <c r="T45" i="1"/>
  <c r="AA28" i="1"/>
  <c r="AA45" i="1" s="1"/>
  <c r="Z45" i="1"/>
  <c r="V45" i="1"/>
  <c r="W26" i="1"/>
  <c r="W45" i="1" s="1"/>
  <c r="AB45" i="1"/>
  <c r="AC29" i="1"/>
  <c r="AC45" i="1" s="1"/>
  <c r="AI32" i="1"/>
  <c r="AI45" i="1" s="1"/>
  <c r="AH45" i="1"/>
  <c r="AO35" i="1"/>
  <c r="AO45" i="1" s="1"/>
  <c r="AN45" i="1"/>
  <c r="D45" i="1"/>
  <c r="D49" i="1" s="1"/>
  <c r="D50" i="1" s="1"/>
  <c r="AN46" i="1" l="1"/>
  <c r="AN49" i="1"/>
  <c r="Z46" i="1"/>
  <c r="Z49" i="1"/>
  <c r="Z50" i="1" s="1"/>
  <c r="AJ46" i="1"/>
  <c r="AJ49" i="1"/>
  <c r="AJ50" i="1" s="1"/>
  <c r="AJ51" i="1" s="1"/>
  <c r="AO49" i="1"/>
  <c r="AO51" i="1" s="1"/>
  <c r="AO46" i="1"/>
  <c r="AB46" i="1"/>
  <c r="AB49" i="1"/>
  <c r="AB50" i="1" s="1"/>
  <c r="AB51" i="1" s="1"/>
  <c r="AA49" i="1"/>
  <c r="AA50" i="1" s="1"/>
  <c r="AA46" i="1"/>
  <c r="AG49" i="1"/>
  <c r="AG50" i="1" s="1"/>
  <c r="AG46" i="1"/>
  <c r="AD46" i="1"/>
  <c r="AD49" i="1"/>
  <c r="AD50" i="1" s="1"/>
  <c r="Y49" i="1"/>
  <c r="Y50" i="1" s="1"/>
  <c r="Y51" i="1" s="1"/>
  <c r="Y46" i="1"/>
  <c r="AK49" i="1"/>
  <c r="AK50" i="1" s="1"/>
  <c r="AK46" i="1"/>
  <c r="AC49" i="1"/>
  <c r="AC50" i="1" s="1"/>
  <c r="AC51" i="1" s="1"/>
  <c r="AC46" i="1"/>
  <c r="AE49" i="1"/>
  <c r="AE50" i="1" s="1"/>
  <c r="AE46" i="1"/>
  <c r="AH46" i="1"/>
  <c r="AH49" i="1"/>
  <c r="AH50" i="1" s="1"/>
  <c r="W49" i="1"/>
  <c r="W50" i="1" s="1"/>
  <c r="W51" i="1" s="1"/>
  <c r="W46" i="1"/>
  <c r="T46" i="1"/>
  <c r="T49" i="1"/>
  <c r="T50" i="1" s="1"/>
  <c r="T51" i="1" s="1"/>
  <c r="F45" i="1"/>
  <c r="G23" i="1"/>
  <c r="AP46" i="1"/>
  <c r="AP49" i="1"/>
  <c r="AP51" i="1" s="1"/>
  <c r="AL46" i="1"/>
  <c r="AL49" i="1"/>
  <c r="S49" i="1"/>
  <c r="S50" i="1" s="1"/>
  <c r="S51" i="1" s="1"/>
  <c r="S46" i="1"/>
  <c r="AF46" i="1"/>
  <c r="AF49" i="1"/>
  <c r="AF50" i="1" s="1"/>
  <c r="AF51" i="1" s="1"/>
  <c r="X46" i="1"/>
  <c r="X49" i="1"/>
  <c r="X50" i="1" s="1"/>
  <c r="AK51" i="1"/>
  <c r="AG51" i="1"/>
  <c r="E51" i="1"/>
  <c r="AE51" i="1"/>
  <c r="AA51" i="1"/>
  <c r="AL51" i="1"/>
  <c r="AH51" i="1"/>
  <c r="AD51" i="1"/>
  <c r="Z51" i="1"/>
  <c r="V51" i="1"/>
  <c r="R51" i="1"/>
  <c r="D51" i="1"/>
  <c r="AN51" i="1"/>
  <c r="X51" i="1"/>
  <c r="AI49" i="1"/>
  <c r="AI50" i="1" s="1"/>
  <c r="AI51" i="1" s="1"/>
  <c r="AI46" i="1"/>
  <c r="V46" i="1"/>
  <c r="V49" i="1"/>
  <c r="V50" i="1" s="1"/>
  <c r="U49" i="1"/>
  <c r="U50" i="1" s="1"/>
  <c r="U51" i="1" s="1"/>
  <c r="U46" i="1"/>
  <c r="E49" i="1"/>
  <c r="E50" i="1" s="1"/>
  <c r="E46" i="1"/>
  <c r="AQ49" i="1"/>
  <c r="AQ51" i="1" s="1"/>
  <c r="AQ46" i="1"/>
  <c r="AM49" i="1"/>
  <c r="AM51" i="1" s="1"/>
  <c r="AM46" i="1"/>
  <c r="R49" i="1"/>
  <c r="R50" i="1" s="1"/>
  <c r="F46" i="1" l="1"/>
  <c r="F49" i="1"/>
  <c r="F50" i="1" s="1"/>
  <c r="F51" i="1" s="1"/>
  <c r="G45" i="1"/>
  <c r="H23" i="1"/>
  <c r="I23" i="1" l="1"/>
  <c r="H45" i="1"/>
  <c r="G49" i="1"/>
  <c r="G50" i="1" s="1"/>
  <c r="G51" i="1" s="1"/>
  <c r="G46" i="1"/>
  <c r="H46" i="1" l="1"/>
  <c r="H49" i="1"/>
  <c r="H50" i="1" s="1"/>
  <c r="H51" i="1" s="1"/>
  <c r="I45" i="1"/>
  <c r="J23" i="1"/>
  <c r="I49" i="1" l="1"/>
  <c r="I50" i="1" s="1"/>
  <c r="I51" i="1" s="1"/>
  <c r="I46" i="1"/>
  <c r="J45" i="1"/>
  <c r="K23" i="1"/>
  <c r="J46" i="1" l="1"/>
  <c r="J49" i="1"/>
  <c r="J50" i="1" s="1"/>
  <c r="J51" i="1" s="1"/>
  <c r="K45" i="1"/>
  <c r="L23" i="1"/>
  <c r="K49" i="1" l="1"/>
  <c r="K50" i="1" s="1"/>
  <c r="K51" i="1" s="1"/>
  <c r="K46" i="1"/>
  <c r="L45" i="1"/>
  <c r="M23" i="1"/>
  <c r="L46" i="1" l="1"/>
  <c r="L49" i="1"/>
  <c r="L50" i="1" s="1"/>
  <c r="L51" i="1" s="1"/>
  <c r="M45" i="1"/>
  <c r="N23" i="1"/>
  <c r="M49" i="1" l="1"/>
  <c r="M50" i="1" s="1"/>
  <c r="M51" i="1" s="1"/>
  <c r="M46" i="1"/>
  <c r="N45" i="1"/>
  <c r="O23" i="1"/>
  <c r="N46" i="1" l="1"/>
  <c r="N49" i="1"/>
  <c r="N50" i="1" s="1"/>
  <c r="N51" i="1" s="1"/>
  <c r="O45" i="1"/>
  <c r="P23" i="1"/>
  <c r="O49" i="1" l="1"/>
  <c r="O50" i="1" s="1"/>
  <c r="O51" i="1" s="1"/>
  <c r="O46" i="1"/>
  <c r="Q23" i="1"/>
  <c r="Q45" i="1" s="1"/>
  <c r="P45" i="1"/>
  <c r="Q49" i="1" l="1"/>
  <c r="Q50" i="1" s="1"/>
  <c r="Q51" i="1" s="1"/>
  <c r="Q46" i="1"/>
  <c r="R46" i="1"/>
  <c r="P46" i="1"/>
  <c r="P49" i="1"/>
  <c r="P50" i="1" s="1"/>
  <c r="P51" i="1" s="1"/>
</calcChain>
</file>

<file path=xl/sharedStrings.xml><?xml version="1.0" encoding="utf-8"?>
<sst xmlns="http://schemas.openxmlformats.org/spreadsheetml/2006/main" count="100" uniqueCount="94">
  <si>
    <t>Wolf</t>
  </si>
  <si>
    <t>Reh</t>
  </si>
  <si>
    <t xml:space="preserve">Fortpflanzungsfähig </t>
  </si>
  <si>
    <t>Jahre</t>
  </si>
  <si>
    <t>Tragzeit</t>
  </si>
  <si>
    <t>Tage</t>
  </si>
  <si>
    <t>Wurfgröße</t>
  </si>
  <si>
    <t>4.8-7.7</t>
  </si>
  <si>
    <t>Lebenszeit</t>
  </si>
  <si>
    <t>(12-13 freilebend)</t>
  </si>
  <si>
    <t>Bestand 2023</t>
  </si>
  <si>
    <t>ca</t>
  </si>
  <si>
    <t>Abschüsse</t>
  </si>
  <si>
    <t>Gewicht total</t>
  </si>
  <si>
    <t>kg</t>
  </si>
  <si>
    <t>ausgeweidetes Alttier</t>
  </si>
  <si>
    <t>Fleichbedarf W/Tag</t>
  </si>
  <si>
    <t>4 bis 7.5</t>
  </si>
  <si>
    <t>Jagdtage W/jahr</t>
  </si>
  <si>
    <t>Fortpflanzungsrate Reh bejagt</t>
  </si>
  <si>
    <t>Reh-Risse pro jahr/wolf</t>
  </si>
  <si>
    <t>bis 130</t>
  </si>
  <si>
    <t>Variabler Wachsumsparameter</t>
  </si>
  <si>
    <t>Überlebensrate Wolf-Nachwuchs</t>
  </si>
  <si>
    <t>angenommene Fortpflanzungszeit Jahre</t>
  </si>
  <si>
    <t>Zahl der Wölfinnen bei unbegrenzter Beute</t>
  </si>
  <si>
    <t>Welpen blau</t>
  </si>
  <si>
    <t>Reproduktionsperiode</t>
  </si>
  <si>
    <t>Jahr</t>
  </si>
  <si>
    <t>Generation</t>
  </si>
  <si>
    <t>Summe Wölfe</t>
  </si>
  <si>
    <t xml:space="preserve">Quotient </t>
  </si>
  <si>
    <t>Exponentialfunktion (Startwert 0.35 p.a., anpassbar in C44)</t>
  </si>
  <si>
    <t>Exponentialfaktor p.a.</t>
  </si>
  <si>
    <t>rechnerische Rehrisse/Jahr</t>
  </si>
  <si>
    <t>gejagte Rehe/Jahr</t>
  </si>
  <si>
    <t>Bestand Rehe</t>
  </si>
  <si>
    <t>mittlere Wolfzahl</t>
  </si>
  <si>
    <t>Fibonacci (1,55/0,22)</t>
  </si>
  <si>
    <t>10 – 15 Jahre, wildlebend 5</t>
  </si>
  <si>
    <t>Lebenserwartung</t>
  </si>
  <si>
    <t>1 – 4, meist jedoch 2 Jungtiere</t>
  </si>
  <si>
    <t>Jungtiere</t>
  </si>
  <si>
    <t>Paarungszeit März bis April, Geburten Ende Mai bis Anfang Juni</t>
  </si>
  <si>
    <t>Fortpflanzung</t>
  </si>
  <si>
    <t>Einzelgänger</t>
  </si>
  <si>
    <t>Soziale Organisation</t>
  </si>
  <si>
    <t>größte der vier Luchsarten, größte Katze Europas</t>
  </si>
  <si>
    <t>Besonderheiten</t>
  </si>
  <si>
    <t>zwischen 15 und 29 kg, männliche Tiere sind in der Regel 25 Prozent schwerer als weibliche Tiere</t>
  </si>
  <si>
    <t>Gewicht</t>
  </si>
  <si>
    <t>80 – 110 cm Kopfrumpflänge</t>
  </si>
  <si>
    <t>Größe</t>
  </si>
  <si>
    <t>Ordnung der Raubtiere, Familie der Katzen</t>
  </si>
  <si>
    <t>Verwandtschaft</t>
  </si>
  <si>
    <t>Steckbrief Luchs - NABU Thüringen</t>
  </si>
  <si>
    <r>
      <t>Das Reh kommt als Frischware oder tiefgekühlt zu Ihnen - ganz nach Verfügbarkeit und Waidmanns Heil. Ein ausgewachsenes Tier wiegt ca. 15 kg nach dem Abschuss (ohne Innereien), was ca. </t>
    </r>
    <r>
      <rPr>
        <sz val="10"/>
        <color rgb="FF040C28"/>
        <rFont val="Arial"/>
        <family val="2"/>
      </rPr>
      <t>8.5 kg</t>
    </r>
    <r>
      <rPr>
        <sz val="10"/>
        <color rgb="FF4D5156"/>
        <rFont val="Arial"/>
        <family val="2"/>
      </rPr>
      <t> küchenfertiges, feinstes Wildfleisch ergibt.</t>
    </r>
  </si>
  <si>
    <t>Das Reh - NABU NRW</t>
  </si>
  <si>
    <t>. Ein erwachsener Wolf benötigt täglich etwa 4 kg Beute (Fleisch, Haut, Knochen). Oft wird die Frage gestellt, wieviel Schalenwild ein Wolf pro Jahr benötigt. Übers Jahr gerechnet kommt man bei 4 kg Beute pro Wolf auf etwa 1500 kg. Laut einer BOKU Studie zu den Auswirkungen von rückkehrenden Wölfen (2018) wären das grob geschätzt 130 Rehe oder 35 Stück Rotwild (aufgebrochen, Durchschnitt aller Altersklassen). Wotschikowsky (2006) berechnete den ungefähren Nahrungsbedarf eines Wolfes auf Grundlage der Nahrungsanalysen in der deutschen Lausitz (Sachsen und Brandenburg). Unter Berücksichtigung neuerer Daten aus der Nahrungszusammensetzung ergibt sich, dass ein Wolf im Jahr etwa 67 Stück Rehwild, neun Stück Rotwild und 16 Stück Schwarzwild erlegt.</t>
  </si>
  <si>
    <t>Ernährung Wolf | Land Tirol</t>
  </si>
  <si>
    <t>Je nach Nahrungsverfügbarkeit, können die Welpen bis 70 Tage nach der Geburt noch gesäugt werden. Ab dem Alter von 20 – 25 Tagen nehmen die Welpen schon Fleisch auf. Die Säugezeit endet zwischen 40 und 60 Tagen nach der Geburt (Sidorovich &amp; Rotenko 2018).</t>
  </si>
  <si>
    <t>Der Aktionsradius der tragenden Fähe um den Wurfbau herum beträgt 50 – 10 Tage vor Geburt maximal 5,5 km. In den letzten 10 Tagen beträgt dieser 3,7 km. 10 Tage nach der Geburt beträgt die Distanz nur noch 0,9 km und steigt mit der Zeit wieder an. Zwei Monate nach der Geburt legt die Fähe wieder die üblichen täglichen Distanzen zurück. Unmittelbar vor der Geburt (10 Tage) hält sich die Fähe zu 62% der Zeit in oder am Bau auf. Kurz nach der Geburt beträgt der Wert 85% und sinkt später auf 74% (11 – 30 Tage nach der Geburt), bzw. 65% (31 – 50 Tage nach der Geburt) ab (Schmidt et al. 2007).</t>
  </si>
  <si>
    <t>Die Tragzeit beträgt rund 63 Tage (Seal et al. 1979) und die Welpen werden zwischen Mitte April (19.) und Mitte Mai (12.) geboren (Schmidt et al. 2007). Die durchschnittliche Wurfgröße (Anzahl an geborenen Welpen) variiert von 4,8 bis 7,7 (Sidorovich et al. 2007). Die Geburt findet in einer Höhle statt, dabei handelt es sich um einen Erdbau welcher von den Wölfen selbst, oder früher durch Dachse oder Füchse gegraben wurde. Zum Schutz vor Störung und anderen Gefahren, werden vor der Geburt der Welpen mehrere solcher Baue im Territorium angelegt. Die Welpen verbringen im Durchschnitt 58 Tage im Bau, bevor sie diesen schließlich verlassen. Währenddessen wird der Bau mehrmals gewechselt (durchschnittlich 2,25-mal) (Schmidt et al. 2007). Der Abstand zwischen den genutzten Bauen (im gleichen Jahr) beträgt je nach Quelle zwischen 0,5 und 4,4 km (Schmidt et al. 2007), bzw. 2 und 7 km (Sidorovich &amp; Rotenko 2018).</t>
  </si>
  <si>
    <t>AUFZUCHT DER WELPEN</t>
  </si>
  <si>
    <t>Geschlechtsreif sind die meisten Wölfe ab einem Alter von 2 Jahren. Finden sich Rüde und Fähe in einem geeignetem und freiem Territorium, so kommt es in der Hauptreproduktionszeit – der Ranz – gegen Ende Februar/Anfang März zur Paarung. Anders als bei manch anderen Säugetierarten, findet in dieser Zeit (bei bereits bestehenden Wolfsrudeln) keine Abspaltung der Elterntiere vom restlichen Rudel statt (Schmidt et al. 2007).</t>
  </si>
  <si>
    <t>Im Alter von 10 bis 22 Monaten verlassen die meisten Jungwölfe das Elternterritorium um sich ein eigenes Territorium sowie einen Paarungspartner zu suchen. In einigen Fällen bleiben die Jungtiere deutlich länger (4-5 Jahre) in Elternterritorium. Auf der Suche nach einem neuen Territorium können Wölfe große Strecken hinter sich legen, in manchen Fällen sogar mehr als 1000km.</t>
  </si>
  <si>
    <t>PARTNERSUCHE</t>
  </si>
  <si>
    <t>Reproduktion</t>
  </si>
  <si>
    <t>https://www.wolfsmonitoring.com/biologie-und-lebensweise/reproduktion</t>
  </si>
  <si>
    <t>Jhr</t>
  </si>
  <si>
    <t>Wolfsterritorien</t>
  </si>
  <si>
    <t>In 158 dieser Wolfsterritorien lebten Wolfsrudel, in 27 Territorien wurden Wolfspaare nachgewiesen. Einzeltiere wurden in 19 Wolfsterritorien erfasst.</t>
  </si>
  <si>
    <t>Wölfe sind zurück in Deutschland. Im Monitoringjahr 2021/2022 wurden insgesamt 226 Wolfsterritorien verzeichnet.</t>
  </si>
  <si>
    <t>https://www.praxis-agrar.de/service/infografiken/wie-viele-woelfe-gibt-es-in-deutschland</t>
  </si>
  <si>
    <r>
      <t>Zu berücksichtigen dabei ist, dass die Zahl der heimischen Rudel bzw. der erwachsenen Wölfe keine eindeutigen Angaben zum tatsächlichen Bestand liefert, d</t>
    </r>
    <r>
      <rPr>
        <b/>
        <sz val="11"/>
        <color rgb="FFFF0000"/>
        <rFont val="Arial"/>
        <family val="2"/>
      </rPr>
      <t>a Welpen dabei unerwähnt bleiben.</t>
    </r>
  </si>
  <si>
    <t xml:space="preserve">Zum Ende der Monitoring-Jahre 2021/2022 wurden offiziell 161 Rudel, 43 Paare und 21 Einzeltiere (Stand: 28.11.2022) gemeldet. </t>
  </si>
  <si>
    <t xml:space="preserve">Die Deutschen Dokumentations- und Beratungsstelle Wolf veröffentlicht einmal pro Jahr die offiziellen Daten der in Deutschland lebenden Wölfe. </t>
  </si>
  <si>
    <t>https://www.bauernverband.de/themendossiers/wolf/themendossier/wie-viele-woelfe-leben-bereits-in-deutschland</t>
  </si>
  <si>
    <t>gesamt</t>
  </si>
  <si>
    <t>nicht erfassete Welpen</t>
  </si>
  <si>
    <t>errechnet</t>
  </si>
  <si>
    <t>lebender Wurf pro Rudel</t>
  </si>
  <si>
    <t>darin Elternpaar</t>
  </si>
  <si>
    <t>Mitglieder pro Rudel</t>
  </si>
  <si>
    <t>Zahl der Rudel</t>
  </si>
  <si>
    <t>in Rudeln</t>
  </si>
  <si>
    <t>Paare</t>
  </si>
  <si>
    <t>Einzeltiere</t>
  </si>
  <si>
    <t>Insgesamt</t>
  </si>
  <si>
    <t>https://www.bmuv.de/themen/artenschutz/nationaler-artenschutz/der-wolf-in-deutschland/ueberblick-der-wolf-in-deutschland#:~:text=Im%20vorhergehenden%20Monitoringjahr%202021%2F2022,Wolfsterritorien%20insgesamt%201.339%20Wolfsindividuen%20nachgewiesen.</t>
  </si>
  <si>
    <t>https://www.raddetal.de/wissenswertes/wolf/entwicklung-beim-wolf-im-mai-23-sind-rund-820-adulte-woelfe-in-deutschland-zu-erwarten-hier-die-berechnung/</t>
  </si>
  <si>
    <t>https://www.bauernverband.de/themendossiers/wolf/themendossier/wie-viele-woelfe-leben-bereits-in-deutschland#&amp;gid=lightbox-group-16693&amp;pid=0</t>
  </si>
  <si>
    <t>aus linker Graphik entnommen</t>
  </si>
  <si>
    <t>Angenommene Festparameter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</si>
</sst>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E+00"/>
    <numFmt numFmtId="166" formatCode="0.000"/>
    <numFmt numFmtId="167" formatCode="0.E+00"/>
  </numFmts>
  <fonts count="18">
    <font>
      <sz val="11"/>
      <color theme="1"/>
      <name val="Arial"/>
      <family val="2"/>
    </font>
    <font>
      <sz val="11"/>
      <color theme="1"/>
      <name val="Arial"/>
      <family val="2"/>
    </font>
    <font>
      <sz val="11"/>
      <color rgb="FFFF0000"/>
      <name val="Arial"/>
      <family val="2"/>
    </font>
    <font>
      <b/>
      <sz val="11"/>
      <color theme="1"/>
      <name val="Arial"/>
      <family val="2"/>
    </font>
    <font>
      <b/>
      <sz val="11"/>
      <color theme="4"/>
      <name val="Arial"/>
      <family val="2"/>
    </font>
    <font>
      <b/>
      <sz val="11"/>
      <color rgb="FFFF0000"/>
      <name val="Arial"/>
      <family val="2"/>
    </font>
    <font>
      <sz val="11"/>
      <name val="Arial"/>
      <family val="2"/>
    </font>
    <font>
      <sz val="11"/>
      <color theme="4"/>
      <name val="Arial"/>
      <family val="2"/>
    </font>
    <font>
      <u/>
      <sz val="11"/>
      <color theme="10"/>
      <name val="Arial"/>
      <family val="2"/>
    </font>
    <font>
      <sz val="10"/>
      <color rgb="FF4D5156"/>
      <name val="Arial"/>
      <family val="2"/>
    </font>
    <font>
      <sz val="10"/>
      <color rgb="FF040C28"/>
      <name val="Arial"/>
      <family val="2"/>
    </font>
    <font>
      <sz val="11"/>
      <color rgb="FF141414"/>
      <name val="Arial"/>
      <family val="2"/>
    </font>
    <font>
      <sz val="6"/>
      <color rgb="FF333333"/>
      <name val="Source Sans Pro"/>
      <family val="2"/>
    </font>
    <font>
      <sz val="14"/>
      <color rgb="FF333333"/>
      <name val="Inherit"/>
    </font>
    <font>
      <sz val="14"/>
      <color theme="1"/>
      <name val="Arial"/>
      <family val="2"/>
    </font>
    <font>
      <sz val="14"/>
      <color theme="1"/>
      <name val="Inherit"/>
    </font>
    <font>
      <sz val="14"/>
      <color rgb="FF000000"/>
      <name val="BundesSansWeb-Regular"/>
    </font>
    <font>
      <sz val="11"/>
      <color rgb="FF000000"/>
      <name val="Arial"/>
      <family val="2"/>
    </font>
  </fonts>
  <fills count="5">
    <fill>
      <patternFill patternType="none"/>
    </fill>
    <fill>
      <patternFill patternType="gray125"/>
    </fill>
    <fill>
      <patternFill patternType="solid">
        <fgColor theme="8" tint="0.59996337778862885"/>
        <bgColor indexed="64"/>
      </patternFill>
    </fill>
    <fill>
      <patternFill patternType="solid">
        <fgColor theme="9" tint="0.59996337778862885"/>
        <bgColor indexed="64"/>
      </patternFill>
    </fill>
    <fill>
      <patternFill patternType="solid">
        <fgColor theme="5" tint="0.59996337778862885"/>
        <bgColor indexed="64"/>
      </patternFill>
    </fill>
  </fills>
  <borders count="1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rgb="FF006666"/>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60">
    <xf numFmtId="0" fontId="0" fillId="0" borderId="0" xfId="0"/>
    <xf numFmtId="0" fontId="3" fillId="2" borderId="1" xfId="0" applyFont="1" applyFill="1" applyBorder="1"/>
    <xf numFmtId="0" fontId="3" fillId="2" borderId="2" xfId="0" applyFont="1"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xf numFmtId="0" fontId="3" fillId="2" borderId="0" xfId="0" applyFont="1" applyFill="1"/>
    <xf numFmtId="0" fontId="3" fillId="2" borderId="0" xfId="0" applyFont="1" applyFill="1" applyAlignment="1">
      <alignment horizontal="center"/>
    </xf>
    <xf numFmtId="0" fontId="0" fillId="2" borderId="5" xfId="0" applyFill="1" applyBorder="1"/>
    <xf numFmtId="1" fontId="0" fillId="0" borderId="0" xfId="0" applyNumberFormat="1"/>
    <xf numFmtId="11" fontId="0" fillId="2" borderId="0" xfId="0" applyNumberFormat="1" applyFill="1"/>
    <xf numFmtId="2" fontId="0" fillId="2" borderId="0" xfId="0" applyNumberFormat="1" applyFill="1"/>
    <xf numFmtId="0" fontId="0" fillId="2" borderId="6" xfId="0" applyFill="1" applyBorder="1"/>
    <xf numFmtId="0" fontId="0" fillId="2" borderId="7" xfId="0" applyFill="1" applyBorder="1"/>
    <xf numFmtId="1" fontId="0" fillId="2" borderId="7" xfId="0" applyNumberFormat="1" applyFill="1" applyBorder="1"/>
    <xf numFmtId="0" fontId="0" fillId="2" borderId="8" xfId="0" applyFill="1" applyBorder="1"/>
    <xf numFmtId="0" fontId="0" fillId="3" borderId="1" xfId="0" applyFill="1" applyBorder="1"/>
    <xf numFmtId="0" fontId="0" fillId="3" borderId="2" xfId="0" applyFill="1" applyBorder="1"/>
    <xf numFmtId="0" fontId="0" fillId="3" borderId="3" xfId="0" applyFill="1" applyBorder="1"/>
    <xf numFmtId="2" fontId="0" fillId="0" borderId="0" xfId="0" applyNumberFormat="1"/>
    <xf numFmtId="0" fontId="5" fillId="3" borderId="6" xfId="0" applyFont="1" applyFill="1" applyBorder="1"/>
    <xf numFmtId="0" fontId="5" fillId="3" borderId="7" xfId="0" applyFont="1" applyFill="1" applyBorder="1"/>
    <xf numFmtId="0" fontId="0" fillId="3" borderId="7" xfId="0" applyFill="1" applyBorder="1"/>
    <xf numFmtId="0" fontId="5" fillId="4" borderId="9" xfId="0" applyFont="1" applyFill="1" applyBorder="1" applyAlignment="1">
      <alignment horizontal="center"/>
    </xf>
    <xf numFmtId="0" fontId="5" fillId="0" borderId="0" xfId="0" applyFont="1"/>
    <xf numFmtId="0" fontId="3" fillId="0" borderId="0" xfId="0" applyFont="1"/>
    <xf numFmtId="0" fontId="0" fillId="0" borderId="0" xfId="0" applyAlignment="1">
      <alignment horizontal="right"/>
    </xf>
    <xf numFmtId="0" fontId="0" fillId="0" borderId="0" xfId="0" applyAlignment="1">
      <alignment horizontal="right" indent="1"/>
    </xf>
    <xf numFmtId="0" fontId="0" fillId="0" borderId="0" xfId="0" applyAlignment="1">
      <alignment horizontal="center"/>
    </xf>
    <xf numFmtId="1" fontId="6" fillId="0" borderId="0" xfId="0" applyNumberFormat="1" applyFont="1" applyAlignment="1">
      <alignment horizontal="center"/>
    </xf>
    <xf numFmtId="1" fontId="6" fillId="0" borderId="0" xfId="0" applyNumberFormat="1" applyFont="1"/>
    <xf numFmtId="164" fontId="6" fillId="0" borderId="0" xfId="0" applyNumberFormat="1" applyFont="1"/>
    <xf numFmtId="164" fontId="0" fillId="0" borderId="0" xfId="0" applyNumberFormat="1"/>
    <xf numFmtId="165" fontId="0" fillId="0" borderId="0" xfId="0" applyNumberFormat="1" applyAlignment="1">
      <alignment horizontal="center"/>
    </xf>
    <xf numFmtId="165" fontId="0" fillId="0" borderId="0" xfId="0" applyNumberFormat="1"/>
    <xf numFmtId="165" fontId="7" fillId="0" borderId="0" xfId="0" applyNumberFormat="1" applyFont="1"/>
    <xf numFmtId="165" fontId="2" fillId="0" borderId="0" xfId="0" applyNumberFormat="1" applyFont="1"/>
    <xf numFmtId="165" fontId="3" fillId="0" borderId="0" xfId="0" applyNumberFormat="1" applyFont="1"/>
    <xf numFmtId="11" fontId="0" fillId="0" borderId="0" xfId="0" applyNumberFormat="1"/>
    <xf numFmtId="166" fontId="0" fillId="0" borderId="0" xfId="0" applyNumberFormat="1"/>
    <xf numFmtId="9" fontId="0" fillId="0" borderId="0" xfId="1" applyFont="1"/>
    <xf numFmtId="167" fontId="0" fillId="0" borderId="0" xfId="0" applyNumberFormat="1"/>
    <xf numFmtId="0" fontId="0" fillId="0" borderId="10" xfId="0" applyBorder="1" applyAlignment="1">
      <alignment vertical="center"/>
    </xf>
    <xf numFmtId="0" fontId="8" fillId="0" borderId="10" xfId="2" applyBorder="1" applyAlignment="1">
      <alignment horizontal="center" vertical="center"/>
    </xf>
    <xf numFmtId="0" fontId="8" fillId="0" borderId="0" xfId="2"/>
    <xf numFmtId="0" fontId="9" fillId="0" borderId="0" xfId="0" applyFont="1" applyAlignment="1">
      <alignment vertical="center"/>
    </xf>
    <xf numFmtId="0" fontId="0" fillId="0" borderId="0" xfId="0" applyAlignment="1">
      <alignment vertical="center"/>
    </xf>
    <xf numFmtId="0" fontId="11" fillId="0" borderId="0" xfId="0" applyFont="1"/>
    <xf numFmtId="0" fontId="12" fillId="0" borderId="0" xfId="0" applyFont="1" applyAlignment="1">
      <alignment vertical="center"/>
    </xf>
    <xf numFmtId="0" fontId="13" fillId="0" borderId="11" xfId="0" applyFont="1" applyBorder="1" applyAlignment="1">
      <alignment vertical="center"/>
    </xf>
    <xf numFmtId="0" fontId="14" fillId="0" borderId="0" xfId="0" applyFont="1"/>
    <xf numFmtId="0" fontId="14" fillId="0" borderId="0" xfId="0" applyFont="1" applyAlignment="1">
      <alignment vertical="center"/>
    </xf>
    <xf numFmtId="0" fontId="15" fillId="0" borderId="11" xfId="0" applyFont="1" applyBorder="1" applyAlignment="1">
      <alignment vertical="center"/>
    </xf>
    <xf numFmtId="0" fontId="4" fillId="0" borderId="0" xfId="0" applyFont="1"/>
    <xf numFmtId="0" fontId="16" fillId="0" borderId="0" xfId="0" applyFont="1" applyAlignment="1">
      <alignment vertical="center"/>
    </xf>
    <xf numFmtId="0" fontId="17" fillId="0" borderId="0" xfId="0" applyFont="1" applyAlignment="1">
      <alignment vertical="center"/>
    </xf>
    <xf numFmtId="0" fontId="2" fillId="0" borderId="0" xfId="0" applyFont="1"/>
    <xf numFmtId="2" fontId="6" fillId="0" borderId="0" xfId="0" applyNumberFormat="1" applyFont="1" applyAlignment="1">
      <alignment horizontal="center"/>
    </xf>
    <xf numFmtId="2" fontId="6" fillId="0" borderId="0" xfId="0" applyNumberFormat="1" applyFont="1"/>
  </cellXfs>
  <cellStyles count="3">
    <cellStyle name="Link" xfId="2" builtinId="8"/>
    <cellStyle name="Prozent" xfId="1"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DE" sz="1200" b="1"/>
              <a:t>Ursprünglicher Zuwachs an</a:t>
            </a:r>
            <a:r>
              <a:rPr lang="de-DE" b="1"/>
              <a:t> </a:t>
            </a:r>
            <a:r>
              <a:rPr lang="de-DE" sz="1200" b="1"/>
              <a:t>Wölfen </a:t>
            </a:r>
            <a:endParaRPr lang="de-DE" sz="1000" b="1" baseline="0"/>
          </a:p>
        </c:rich>
      </c:tx>
      <c:layout>
        <c:manualLayout>
          <c:xMode val="edge"/>
          <c:yMode val="edge"/>
          <c:x val="0.24103148641346303"/>
          <c:y val="3.788955992151466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49865343595536"/>
          <c:y val="0.11134959246492432"/>
          <c:w val="0.66971002702153004"/>
          <c:h val="0.73122744722795452"/>
        </c:manualLayout>
      </c:layout>
      <c:scatterChart>
        <c:scatterStyle val="lineMarker"/>
        <c:varyColors val="0"/>
        <c:ser>
          <c:idx val="0"/>
          <c:order val="0"/>
          <c:tx>
            <c:strRef>
              <c:f>'Rechenschema Nov 2023'!$B$22</c:f>
              <c:strCache>
                <c:ptCount val="1"/>
                <c:pt idx="0">
                  <c:v>0</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'Rechenschema Nov 2023'!$D$21:$L$21</c:f>
              <c:numCache>
                <c:formatCode>General</c:formatCode>
                <c:ptCount val="9"/>
                <c:pt idx="0">
                  <c:v>2000</c:v>
                </c:pt>
                <c:pt idx="1">
                  <c:v>2001</c:v>
                </c:pt>
                <c:pt idx="2">
                  <c:v>2002</c:v>
                </c:pt>
                <c:pt idx="3">
                  <c:v>2003</c:v>
                </c:pt>
                <c:pt idx="4">
                  <c:v>2004</c:v>
                </c:pt>
                <c:pt idx="5">
                  <c:v>2005</c:v>
                </c:pt>
                <c:pt idx="6">
                  <c:v>2006</c:v>
                </c:pt>
                <c:pt idx="7">
                  <c:v>2007</c:v>
                </c:pt>
                <c:pt idx="8">
                  <c:v>2008</c:v>
                </c:pt>
              </c:numCache>
            </c:numRef>
          </c:xVal>
          <c:yVal>
            <c:numRef>
              <c:f>'Rechenschema Nov 2023'!$D$22:$L$22</c:f>
              <c:numCache>
                <c:formatCode>0.00</c:formatCode>
                <c:ptCount val="9"/>
                <c:pt idx="0">
                  <c:v>2</c:v>
                </c:pt>
                <c:pt idx="1">
                  <c:v>2</c:v>
                </c:pt>
                <c:pt idx="2">
                  <c:v>2</c:v>
                </c:pt>
                <c:pt idx="3">
                  <c:v>2</c:v>
                </c:pt>
                <c:pt idx="4">
                  <c:v>2</c:v>
                </c:pt>
                <c:pt idx="5">
                  <c:v>2</c:v>
                </c:pt>
                <c:pt idx="6">
                  <c:v>2</c:v>
                </c:pt>
                <c:pt idx="7">
                  <c:v>2</c:v>
                </c:pt>
                <c:pt idx="8">
                  <c:v>2</c:v>
                </c:pt>
              </c:numCache>
            </c:numRef>
          </c:yVal>
          <c:smooth val="0"/>
          <c:extLst>
            <c:ext xmlns:c16="http://schemas.microsoft.com/office/drawing/2014/chart" uri="{C3380CC4-5D6E-409C-BE32-E72D297353CC}">
              <c16:uniqueId val="{00000000-310E-488A-AD4F-06A5A9862B7A}"/>
            </c:ext>
          </c:extLst>
        </c:ser>
        <c:ser>
          <c:idx val="1"/>
          <c:order val="1"/>
          <c:tx>
            <c:strRef>
              <c:f>'Rechenschema Nov 2023'!$B$23</c:f>
              <c:strCache>
                <c:ptCount val="1"/>
                <c:pt idx="0">
                  <c:v>1</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Nov 2023'!$D$23:$L$23</c:f>
              <c:numCache>
                <c:formatCode>0.00</c:formatCode>
                <c:ptCount val="9"/>
                <c:pt idx="0">
                  <c:v>1.55</c:v>
                </c:pt>
                <c:pt idx="1">
                  <c:v>3.1</c:v>
                </c:pt>
                <c:pt idx="2">
                  <c:v>4.6500000000000004</c:v>
                </c:pt>
                <c:pt idx="3">
                  <c:v>6.2</c:v>
                </c:pt>
                <c:pt idx="4">
                  <c:v>7.75</c:v>
                </c:pt>
                <c:pt idx="5">
                  <c:v>9.3000000000000007</c:v>
                </c:pt>
                <c:pt idx="6">
                  <c:v>10.850000000000001</c:v>
                </c:pt>
                <c:pt idx="7">
                  <c:v>12.400000000000002</c:v>
                </c:pt>
                <c:pt idx="8">
                  <c:v>13.950000000000003</c:v>
                </c:pt>
              </c:numCache>
            </c:numRef>
          </c:yVal>
          <c:smooth val="0"/>
          <c:extLst>
            <c:ext xmlns:c16="http://schemas.microsoft.com/office/drawing/2014/chart" uri="{C3380CC4-5D6E-409C-BE32-E72D297353CC}">
              <c16:uniqueId val="{00000001-310E-488A-AD4F-06A5A9862B7A}"/>
            </c:ext>
          </c:extLst>
        </c:ser>
        <c:ser>
          <c:idx val="2"/>
          <c:order val="2"/>
          <c:tx>
            <c:strRef>
              <c:f>'Rechenschema Nov 2023'!$B$24</c:f>
              <c:strCache>
                <c:ptCount val="1"/>
                <c:pt idx="0">
                  <c:v>2</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Nov 2023'!$D$24:$L$24</c:f>
              <c:numCache>
                <c:formatCode>0.00</c:formatCode>
                <c:ptCount val="9"/>
                <c:pt idx="2">
                  <c:v>2.4025000000000003</c:v>
                </c:pt>
                <c:pt idx="3">
                  <c:v>4.8050000000000006</c:v>
                </c:pt>
                <c:pt idx="4">
                  <c:v>7.2075000000000014</c:v>
                </c:pt>
                <c:pt idx="5">
                  <c:v>9.6100000000000012</c:v>
                </c:pt>
                <c:pt idx="6">
                  <c:v>12.012500000000001</c:v>
                </c:pt>
                <c:pt idx="7">
                  <c:v>14.415000000000001</c:v>
                </c:pt>
                <c:pt idx="8">
                  <c:v>16.817500000000003</c:v>
                </c:pt>
              </c:numCache>
            </c:numRef>
          </c:yVal>
          <c:smooth val="0"/>
          <c:extLst>
            <c:ext xmlns:c16="http://schemas.microsoft.com/office/drawing/2014/chart" uri="{C3380CC4-5D6E-409C-BE32-E72D297353CC}">
              <c16:uniqueId val="{00000002-310E-488A-AD4F-06A5A9862B7A}"/>
            </c:ext>
          </c:extLst>
        </c:ser>
        <c:ser>
          <c:idx val="3"/>
          <c:order val="3"/>
          <c:tx>
            <c:strRef>
              <c:f>'Rechenschema Nov 2023'!$B$25</c:f>
              <c:strCache>
                <c:ptCount val="1"/>
                <c:pt idx="0">
                  <c:v>3</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Nov 2023'!$D$25:$K$25</c:f>
              <c:numCache>
                <c:formatCode>0.00</c:formatCode>
                <c:ptCount val="8"/>
                <c:pt idx="4">
                  <c:v>3.7238750000000005</c:v>
                </c:pt>
                <c:pt idx="5">
                  <c:v>7.447750000000001</c:v>
                </c:pt>
                <c:pt idx="6">
                  <c:v>11.171625000000002</c:v>
                </c:pt>
                <c:pt idx="7">
                  <c:v>14.895500000000002</c:v>
                </c:pt>
              </c:numCache>
            </c:numRef>
          </c:yVal>
          <c:smooth val="0"/>
          <c:extLst>
            <c:ext xmlns:c16="http://schemas.microsoft.com/office/drawing/2014/chart" uri="{C3380CC4-5D6E-409C-BE32-E72D297353CC}">
              <c16:uniqueId val="{00000003-310E-488A-AD4F-06A5A9862B7A}"/>
            </c:ext>
          </c:extLst>
        </c:ser>
        <c:ser>
          <c:idx val="4"/>
          <c:order val="4"/>
          <c:tx>
            <c:strRef>
              <c:f>'Rechenschema Nov 2023'!$B$26</c:f>
              <c:strCache>
                <c:ptCount val="1"/>
                <c:pt idx="0">
                  <c:v>4</c:v>
                </c:pt>
              </c:strCache>
            </c:strRef>
          </c:tx>
          <c:spPr>
            <a:ln w="19050" cap="rnd">
              <a:solidFill>
                <a:srgbClr val="FF0000"/>
              </a:solidFill>
              <a:round/>
            </a:ln>
            <a:effectLst/>
          </c:spPr>
          <c:marker>
            <c:symbol val="circle"/>
            <c:size val="5"/>
            <c:spPr>
              <a:solidFill>
                <a:schemeClr val="accent5"/>
              </a:solidFill>
              <a:ln w="9525">
                <a:solidFill>
                  <a:schemeClr val="accent5"/>
                </a:solidFill>
              </a:ln>
              <a:effectLst/>
            </c:spPr>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Nov 2023'!$D$26:$L$26</c:f>
              <c:numCache>
                <c:formatCode>0.00</c:formatCode>
                <c:ptCount val="9"/>
                <c:pt idx="6">
                  <c:v>5.7720062500000013</c:v>
                </c:pt>
                <c:pt idx="7">
                  <c:v>11.544012500000003</c:v>
                </c:pt>
                <c:pt idx="8">
                  <c:v>17.316018750000005</c:v>
                </c:pt>
              </c:numCache>
            </c:numRef>
          </c:yVal>
          <c:smooth val="0"/>
          <c:extLst>
            <c:ext xmlns:c16="http://schemas.microsoft.com/office/drawing/2014/chart" uri="{C3380CC4-5D6E-409C-BE32-E72D297353CC}">
              <c16:uniqueId val="{00000004-310E-488A-AD4F-06A5A9862B7A}"/>
            </c:ext>
          </c:extLst>
        </c:ser>
        <c:ser>
          <c:idx val="5"/>
          <c:order val="5"/>
          <c:tx>
            <c:strRef>
              <c:f>'Rechenschema Nov 2023'!$B$27</c:f>
              <c:strCache>
                <c:ptCount val="1"/>
                <c:pt idx="0">
                  <c:v>5</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Nov 2023'!$D$27:$L$27</c:f>
              <c:numCache>
                <c:formatCode>0.00</c:formatCode>
                <c:ptCount val="9"/>
                <c:pt idx="8">
                  <c:v>8.9466096875000023</c:v>
                </c:pt>
              </c:numCache>
            </c:numRef>
          </c:yVal>
          <c:smooth val="0"/>
          <c:extLst>
            <c:ext xmlns:c16="http://schemas.microsoft.com/office/drawing/2014/chart" uri="{C3380CC4-5D6E-409C-BE32-E72D297353CC}">
              <c16:uniqueId val="{00000005-310E-488A-AD4F-06A5A9862B7A}"/>
            </c:ext>
          </c:extLst>
        </c:ser>
        <c:ser>
          <c:idx val="6"/>
          <c:order val="6"/>
          <c:tx>
            <c:strRef>
              <c:f>'Rechenschema Nov 2023'!$B$28</c:f>
              <c:strCache>
                <c:ptCount val="1"/>
                <c:pt idx="0">
                  <c:v>6</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Nov 2023'!$D$28:$L$28</c:f>
              <c:numCache>
                <c:formatCode>0.00</c:formatCode>
                <c:ptCount val="9"/>
              </c:numCache>
            </c:numRef>
          </c:yVal>
          <c:smooth val="0"/>
          <c:extLst>
            <c:ext xmlns:c16="http://schemas.microsoft.com/office/drawing/2014/chart" uri="{C3380CC4-5D6E-409C-BE32-E72D297353CC}">
              <c16:uniqueId val="{00000006-310E-488A-AD4F-06A5A9862B7A}"/>
            </c:ext>
          </c:extLst>
        </c:ser>
        <c:ser>
          <c:idx val="7"/>
          <c:order val="7"/>
          <c:tx>
            <c:strRef>
              <c:f>'Rechenschema Nov 2023'!$B$29</c:f>
              <c:strCache>
                <c:ptCount val="1"/>
                <c:pt idx="0">
                  <c:v>7</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Nov 2023'!$D$29:$L$29</c:f>
              <c:numCache>
                <c:formatCode>0.00</c:formatCode>
                <c:ptCount val="9"/>
              </c:numCache>
            </c:numRef>
          </c:yVal>
          <c:smooth val="0"/>
          <c:extLst>
            <c:ext xmlns:c16="http://schemas.microsoft.com/office/drawing/2014/chart" uri="{C3380CC4-5D6E-409C-BE32-E72D297353CC}">
              <c16:uniqueId val="{00000007-310E-488A-AD4F-06A5A9862B7A}"/>
            </c:ext>
          </c:extLst>
        </c:ser>
        <c:dLbls>
          <c:showLegendKey val="0"/>
          <c:showVal val="0"/>
          <c:showCatName val="0"/>
          <c:showSerName val="0"/>
          <c:showPercent val="0"/>
          <c:showBubbleSize val="0"/>
        </c:dLbls>
        <c:axId val="714196808"/>
        <c:axId val="714197528"/>
        <c:extLst>
          <c:ext xmlns:c15="http://schemas.microsoft.com/office/drawing/2012/chart" uri="{02D57815-91ED-43cb-92C2-25804820EDAC}">
            <c15:filteredScatterSeries>
              <c15:ser>
                <c:idx val="9"/>
                <c:order val="9"/>
                <c:tx>
                  <c:strRef>
                    <c:extLst>
                      <c:ext uri="{02D57815-91ED-43cb-92C2-25804820EDAC}">
                        <c15:formulaRef>
                          <c15:sqref>'Rechenschema Nov 2023'!$B$47</c15:sqref>
                        </c15:formulaRef>
                      </c:ext>
                    </c:extLst>
                    <c:strCache>
                      <c:ptCount val="1"/>
                      <c:pt idx="0">
                        <c:v>Exponentialfunktion (Startwert 0.35 p.a., anpassbar in C44)</c:v>
                      </c:pt>
                    </c:strCache>
                  </c:strRef>
                </c:tx>
                <c:spPr>
                  <a:ln w="22225" cap="rnd">
                    <a:solidFill>
                      <a:srgbClr val="FF0000"/>
                    </a:solidFill>
                    <a:prstDash val="sysDot"/>
                    <a:round/>
                  </a:ln>
                  <a:effectLst/>
                </c:spPr>
                <c:marker>
                  <c:symbol val="circle"/>
                  <c:size val="5"/>
                  <c:spPr>
                    <a:solidFill>
                      <a:schemeClr val="accent4">
                        <a:lumMod val="60000"/>
                      </a:schemeClr>
                    </a:solidFill>
                    <a:ln w="9525">
                      <a:solidFill>
                        <a:schemeClr val="accent4">
                          <a:lumMod val="60000"/>
                        </a:schemeClr>
                      </a:solidFill>
                    </a:ln>
                    <a:effectLst/>
                  </c:spPr>
                </c:marker>
                <c:xVal>
                  <c:numRef>
                    <c:extLst>
                      <c:ext uri="{02D57815-91ED-43cb-92C2-25804820EDAC}">
                        <c15:formulaRef>
                          <c15:sqref>'Rechenschema Nov 2023'!$E$21:$K$21</c15:sqref>
                        </c15:formulaRef>
                      </c:ext>
                    </c:extLst>
                    <c:numCache>
                      <c:formatCode>General</c:formatCode>
                      <c:ptCount val="7"/>
                      <c:pt idx="0">
                        <c:v>2001</c:v>
                      </c:pt>
                      <c:pt idx="1">
                        <c:v>2002</c:v>
                      </c:pt>
                      <c:pt idx="2">
                        <c:v>2003</c:v>
                      </c:pt>
                      <c:pt idx="3">
                        <c:v>2004</c:v>
                      </c:pt>
                      <c:pt idx="4">
                        <c:v>2005</c:v>
                      </c:pt>
                      <c:pt idx="5">
                        <c:v>2006</c:v>
                      </c:pt>
                      <c:pt idx="6">
                        <c:v>2007</c:v>
                      </c:pt>
                    </c:numCache>
                  </c:numRef>
                </c:xVal>
                <c:yVal>
                  <c:numRef>
                    <c:extLst>
                      <c:ext uri="{02D57815-91ED-43cb-92C2-25804820EDAC}">
                        <c15:formulaRef>
                          <c15:sqref>'Rechenschema Nov 2023'!$E$46:$K$46</c15:sqref>
                        </c15:formulaRef>
                      </c:ext>
                    </c:extLst>
                    <c:numCache>
                      <c:formatCode>0.0E+00</c:formatCode>
                      <c:ptCount val="7"/>
                      <c:pt idx="0">
                        <c:v>1.436619718309859</c:v>
                      </c:pt>
                      <c:pt idx="1">
                        <c:v>1.7750000000000001</c:v>
                      </c:pt>
                      <c:pt idx="2">
                        <c:v>1.436619718309859</c:v>
                      </c:pt>
                      <c:pt idx="3">
                        <c:v>1.5902633602460596</c:v>
                      </c:pt>
                      <c:pt idx="4">
                        <c:v>1.3711733383297773</c:v>
                      </c:pt>
                      <c:pt idx="5">
                        <c:v>1.4742400666484472</c:v>
                      </c:pt>
                      <c:pt idx="6">
                        <c:v>1.3216844239802745</c:v>
                      </c:pt>
                    </c:numCache>
                  </c:numRef>
                </c:yVal>
                <c:smooth val="0"/>
                <c:extLst>
                  <c:ext xmlns:c16="http://schemas.microsoft.com/office/drawing/2014/chart" uri="{C3380CC4-5D6E-409C-BE32-E72D297353CC}">
                    <c16:uniqueId val="{00000009-310E-488A-AD4F-06A5A9862B7A}"/>
                  </c:ext>
                </c:extLst>
              </c15:ser>
            </c15:filteredScatterSeries>
          </c:ext>
        </c:extLst>
      </c:scatterChart>
      <c:scatterChart>
        <c:scatterStyle val="lineMarker"/>
        <c:varyColors val="0"/>
        <c:ser>
          <c:idx val="8"/>
          <c:order val="8"/>
          <c:tx>
            <c:strRef>
              <c:f>'Rechenschema verbessert Nov (5)'!#REF!</c:f>
              <c:strCache>
                <c:ptCount val="1"/>
                <c:pt idx="0">
                  <c:v>#REF!</c:v>
                </c:pt>
              </c:strCache>
            </c:strRef>
          </c:tx>
          <c:spPr>
            <a:ln w="19050" cap="rnd">
              <a:solidFill>
                <a:schemeClr val="accent3">
                  <a:lumMod val="60000"/>
                </a:schemeClr>
              </a:solidFill>
              <a:round/>
            </a:ln>
            <a:effectLst/>
          </c:spPr>
          <c:marker>
            <c:symbol val="none"/>
          </c:marker>
          <c:xVal>
            <c:numRef>
              <c:f>'Rechenschema Nov 2023'!$D$21:$K$21</c:f>
              <c:numCache>
                <c:formatCode>General</c:formatCode>
                <c:ptCount val="8"/>
                <c:pt idx="0">
                  <c:v>2000</c:v>
                </c:pt>
                <c:pt idx="1">
                  <c:v>2001</c:v>
                </c:pt>
                <c:pt idx="2">
                  <c:v>2002</c:v>
                </c:pt>
                <c:pt idx="3">
                  <c:v>2003</c:v>
                </c:pt>
                <c:pt idx="4">
                  <c:v>2004</c:v>
                </c:pt>
                <c:pt idx="5">
                  <c:v>2005</c:v>
                </c:pt>
                <c:pt idx="6">
                  <c:v>2006</c:v>
                </c:pt>
                <c:pt idx="7">
                  <c:v>2007</c:v>
                </c:pt>
              </c:numCache>
            </c:numRef>
          </c:xVal>
          <c:yVal>
            <c:numRef>
              <c:f>'Rechenschema verbessert Nov (5)'!#REF!</c:f>
              <c:numCache>
                <c:formatCode>General</c:formatCode>
                <c:ptCount val="1"/>
                <c:pt idx="0">
                  <c:v>1</c:v>
                </c:pt>
              </c:numCache>
            </c:numRef>
          </c:yVal>
          <c:smooth val="0"/>
          <c:extLst>
            <c:ext xmlns:c16="http://schemas.microsoft.com/office/drawing/2014/chart" uri="{C3380CC4-5D6E-409C-BE32-E72D297353CC}">
              <c16:uniqueId val="{00000008-310E-488A-AD4F-06A5A9862B7A}"/>
            </c:ext>
          </c:extLst>
        </c:ser>
        <c:dLbls>
          <c:showLegendKey val="0"/>
          <c:showVal val="0"/>
          <c:showCatName val="0"/>
          <c:showSerName val="0"/>
          <c:showPercent val="0"/>
          <c:showBubbleSize val="0"/>
        </c:dLbls>
        <c:axId val="912734976"/>
        <c:axId val="912736056"/>
      </c:scatterChart>
      <c:valAx>
        <c:axId val="714196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Jahr </a:t>
                </a:r>
              </a:p>
            </c:rich>
          </c:tx>
          <c:layout>
            <c:manualLayout>
              <c:xMode val="edge"/>
              <c:yMode val="edge"/>
              <c:x val="0.45728078077377254"/>
              <c:y val="0.909188561349304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14197528"/>
        <c:crosses val="autoZero"/>
        <c:crossBetween val="midCat"/>
      </c:valAx>
      <c:valAx>
        <c:axId val="714197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de-DE" b="1"/>
                  <a:t>Zahl der Wölfe in  Generationen </a:t>
                </a:r>
              </a:p>
            </c:rich>
          </c:tx>
          <c:layout>
            <c:manualLayout>
              <c:xMode val="edge"/>
              <c:yMode val="edge"/>
              <c:x val="3.3210332103321034E-2"/>
              <c:y val="0.1902933534823298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14196808"/>
        <c:crosses val="autoZero"/>
        <c:crossBetween val="midCat"/>
        <c:majorUnit val="1"/>
        <c:minorUnit val="1"/>
      </c:valAx>
      <c:valAx>
        <c:axId val="912736056"/>
        <c:scaling>
          <c:orientation val="minMax"/>
          <c:max val="70"/>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12734976"/>
        <c:crosses val="max"/>
        <c:crossBetween val="midCat"/>
        <c:minorUnit val="2"/>
      </c:valAx>
      <c:valAx>
        <c:axId val="912734976"/>
        <c:scaling>
          <c:orientation val="minMax"/>
        </c:scaling>
        <c:delete val="1"/>
        <c:axPos val="b"/>
        <c:numFmt formatCode="General" sourceLinked="1"/>
        <c:majorTickMark val="out"/>
        <c:minorTickMark val="none"/>
        <c:tickLblPos val="nextTo"/>
        <c:crossAx val="912736056"/>
        <c:crosses val="autoZero"/>
        <c:crossBetween val="midCat"/>
      </c:valAx>
      <c:spPr>
        <a:solidFill>
          <a:schemeClr val="accent4">
            <a:lumMod val="20000"/>
            <a:lumOff val="80000"/>
          </a:schemeClr>
        </a:solid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1270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DE" b="1"/>
              <a:t>Wolf/Reh/Jagd</a:t>
            </a:r>
          </a:p>
        </c:rich>
      </c:tx>
      <c:layout>
        <c:manualLayout>
          <c:xMode val="edge"/>
          <c:yMode val="edge"/>
          <c:x val="0.34152558361494456"/>
          <c:y val="2.536231884057971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2419652362731768"/>
          <c:y val="0.13946565103275135"/>
          <c:w val="0.67671947633051877"/>
          <c:h val="0.75767345657879726"/>
        </c:manualLayout>
      </c:layout>
      <c:scatterChart>
        <c:scatterStyle val="smoothMarker"/>
        <c:varyColors val="0"/>
        <c:ser>
          <c:idx val="0"/>
          <c:order val="0"/>
          <c:tx>
            <c:strRef>
              <c:f>'Rechenschema Nov 2023'!$B$50</c:f>
              <c:strCache>
                <c:ptCount val="1"/>
                <c:pt idx="0">
                  <c:v>gejagte Rehe/Jahr</c:v>
                </c:pt>
              </c:strCache>
            </c:strRef>
          </c:tx>
          <c:spPr>
            <a:ln w="25400" cap="rnd">
              <a:solidFill>
                <a:srgbClr val="00B050"/>
              </a:solidFill>
              <a:round/>
            </a:ln>
            <a:effectLst/>
          </c:spPr>
          <c:marker>
            <c:symbol val="none"/>
          </c:marker>
          <c:xVal>
            <c:numRef>
              <c:f>'Rechenschema Nov 2023'!$D$21:$AKI$21</c:f>
              <c:numCache>
                <c:formatCode>General</c:formatCode>
                <c:ptCount val="96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numCache>
            </c:numRef>
          </c:xVal>
          <c:yVal>
            <c:numRef>
              <c:f>'Rechenschema Nov 2023'!$D$50:$AL$50</c:f>
              <c:numCache>
                <c:formatCode>0.0E+00</c:formatCode>
                <c:ptCount val="35"/>
                <c:pt idx="0">
                  <c:v>1299810.6666666667</c:v>
                </c:pt>
                <c:pt idx="1">
                  <c:v>1299728</c:v>
                </c:pt>
                <c:pt idx="2">
                  <c:v>1299517.2</c:v>
                </c:pt>
                <c:pt idx="3">
                  <c:v>1299306.3999999999</c:v>
                </c:pt>
                <c:pt idx="4">
                  <c:v>1298896.9933333334</c:v>
                </c:pt>
                <c:pt idx="5">
                  <c:v>1298487.5866666667</c:v>
                </c:pt>
                <c:pt idx="6">
                  <c:v>1297770.3396666667</c:v>
                </c:pt>
                <c:pt idx="7">
                  <c:v>1297053.0926666667</c:v>
                </c:pt>
                <c:pt idx="8">
                  <c:v>1295858.6931499999</c:v>
                </c:pt>
                <c:pt idx="9">
                  <c:v>1294664.2936333334</c:v>
                </c:pt>
                <c:pt idx="10">
                  <c:v>1292730.3077158334</c:v>
                </c:pt>
                <c:pt idx="11">
                  <c:v>1290796.3217983334</c:v>
                </c:pt>
                <c:pt idx="12">
                  <c:v>1287822.6436262084</c:v>
                </c:pt>
                <c:pt idx="13">
                  <c:v>1284742.2987874167</c:v>
                </c:pt>
                <c:pt idx="14">
                  <c:v>1281125.097620623</c:v>
                </c:pt>
                <c:pt idx="15">
                  <c:v>1276350.5631204958</c:v>
                </c:pt>
                <c:pt idx="16">
                  <c:v>1270743.9013119654</c:v>
                </c:pt>
                <c:pt idx="17">
                  <c:v>1263343.3728367686</c:v>
                </c:pt>
                <c:pt idx="18">
                  <c:v>1254653.0470335465</c:v>
                </c:pt>
                <c:pt idx="19">
                  <c:v>1243182.2278969912</c:v>
                </c:pt>
                <c:pt idx="20">
                  <c:v>1229712.2229019972</c:v>
                </c:pt>
                <c:pt idx="21">
                  <c:v>1211932.4532403364</c:v>
                </c:pt>
                <c:pt idx="22">
                  <c:v>1191053.9454980956</c:v>
                </c:pt>
                <c:pt idx="23">
                  <c:v>1163495.3025225215</c:v>
                </c:pt>
                <c:pt idx="24">
                  <c:v>1131133.615522048</c:v>
                </c:pt>
                <c:pt idx="25">
                  <c:v>1088417.7189099081</c:v>
                </c:pt>
                <c:pt idx="26">
                  <c:v>1038257.1040591744</c:v>
                </c:pt>
                <c:pt idx="27">
                  <c:v>972047.46431035758</c:v>
                </c:pt>
                <c:pt idx="28">
                  <c:v>894298.51129172044</c:v>
                </c:pt>
                <c:pt idx="29">
                  <c:v>791673.5696810541</c:v>
                </c:pt>
                <c:pt idx="30">
                  <c:v>671162.69250216661</c:v>
                </c:pt>
                <c:pt idx="31">
                  <c:v>512094.03300563374</c:v>
                </c:pt>
                <c:pt idx="32">
                  <c:v>325302.17337835813</c:v>
                </c:pt>
                <c:pt idx="33">
                  <c:v>78745.751158732222</c:v>
                </c:pt>
              </c:numCache>
            </c:numRef>
          </c:yVal>
          <c:smooth val="1"/>
          <c:extLst>
            <c:ext xmlns:c16="http://schemas.microsoft.com/office/drawing/2014/chart" uri="{C3380CC4-5D6E-409C-BE32-E72D297353CC}">
              <c16:uniqueId val="{00000000-A145-4FB2-BC7E-29BAADB38579}"/>
            </c:ext>
          </c:extLst>
        </c:ser>
        <c:ser>
          <c:idx val="1"/>
          <c:order val="1"/>
          <c:tx>
            <c:strRef>
              <c:f>'Rechenschema Nov 2023'!$B$49</c:f>
              <c:strCache>
                <c:ptCount val="1"/>
                <c:pt idx="0">
                  <c:v>rechnerische Rehrisse/Jahr</c:v>
                </c:pt>
              </c:strCache>
            </c:strRef>
          </c:tx>
          <c:spPr>
            <a:ln w="19050" cap="rnd">
              <a:solidFill>
                <a:schemeClr val="accent2"/>
              </a:solidFill>
              <a:round/>
            </a:ln>
            <a:effectLst/>
          </c:spPr>
          <c:marker>
            <c:symbol val="none"/>
          </c:marker>
          <c:xVal>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xVal>
          <c:yVal>
            <c:numRef>
              <c:f>'Rechenschema Nov 2023'!$B$49:$AL$49</c:f>
              <c:numCache>
                <c:formatCode>0.0E+00</c:formatCode>
                <c:ptCount val="37"/>
                <c:pt idx="0">
                  <c:v>0</c:v>
                </c:pt>
                <c:pt idx="2">
                  <c:v>189.33333333333334</c:v>
                </c:pt>
                <c:pt idx="3">
                  <c:v>272</c:v>
                </c:pt>
                <c:pt idx="4">
                  <c:v>482.8</c:v>
                </c:pt>
                <c:pt idx="5">
                  <c:v>693.6</c:v>
                </c:pt>
                <c:pt idx="6">
                  <c:v>1103.0066666666669</c:v>
                </c:pt>
                <c:pt idx="7">
                  <c:v>1512.4133333333336</c:v>
                </c:pt>
                <c:pt idx="8">
                  <c:v>2229.6603333333337</c:v>
                </c:pt>
                <c:pt idx="9">
                  <c:v>2946.907333333334</c:v>
                </c:pt>
                <c:pt idx="10">
                  <c:v>4141.3068500000008</c:v>
                </c:pt>
                <c:pt idx="11">
                  <c:v>5335.7063666666672</c:v>
                </c:pt>
                <c:pt idx="12">
                  <c:v>7269.6922841666674</c:v>
                </c:pt>
                <c:pt idx="13">
                  <c:v>9203.6782016666693</c:v>
                </c:pt>
                <c:pt idx="14">
                  <c:v>12177.35637379167</c:v>
                </c:pt>
                <c:pt idx="15">
                  <c:v>15257.701212583337</c:v>
                </c:pt>
                <c:pt idx="16">
                  <c:v>18874.902379377087</c:v>
                </c:pt>
                <c:pt idx="17">
                  <c:v>23649.436879504177</c:v>
                </c:pt>
                <c:pt idx="18">
                  <c:v>29256.098688034497</c:v>
                </c:pt>
                <c:pt idx="19">
                  <c:v>36656.627163231475</c:v>
                </c:pt>
                <c:pt idx="20">
                  <c:v>45346.952966453457</c:v>
                </c:pt>
                <c:pt idx="21">
                  <c:v>56817.772103008785</c:v>
                </c:pt>
                <c:pt idx="22">
                  <c:v>70287.777098002873</c:v>
                </c:pt>
                <c:pt idx="23">
                  <c:v>88067.54675966363</c:v>
                </c:pt>
                <c:pt idx="24">
                  <c:v>108946.05450190447</c:v>
                </c:pt>
                <c:pt idx="25">
                  <c:v>136504.69747747862</c:v>
                </c:pt>
                <c:pt idx="26">
                  <c:v>168866.38447795194</c:v>
                </c:pt>
                <c:pt idx="27">
                  <c:v>211582.28109009191</c:v>
                </c:pt>
                <c:pt idx="28">
                  <c:v>261742.89594082555</c:v>
                </c:pt>
                <c:pt idx="29">
                  <c:v>327952.53568964248</c:v>
                </c:pt>
                <c:pt idx="30">
                  <c:v>405701.48870827962</c:v>
                </c:pt>
                <c:pt idx="31">
                  <c:v>508326.4303189459</c:v>
                </c:pt>
                <c:pt idx="32">
                  <c:v>628837.30749783339</c:v>
                </c:pt>
                <c:pt idx="33">
                  <c:v>787905.96699436626</c:v>
                </c:pt>
                <c:pt idx="34">
                  <c:v>974697.82662164187</c:v>
                </c:pt>
                <c:pt idx="35">
                  <c:v>1221254.2488412678</c:v>
                </c:pt>
                <c:pt idx="36">
                  <c:v>1510781.631263545</c:v>
                </c:pt>
              </c:numCache>
            </c:numRef>
          </c:yVal>
          <c:smooth val="1"/>
          <c:extLst>
            <c:ext xmlns:c16="http://schemas.microsoft.com/office/drawing/2014/chart" uri="{C3380CC4-5D6E-409C-BE32-E72D297353CC}">
              <c16:uniqueId val="{00000001-A145-4FB2-BC7E-29BAADB38579}"/>
            </c:ext>
          </c:extLst>
        </c:ser>
        <c:ser>
          <c:idx val="2"/>
          <c:order val="2"/>
          <c:tx>
            <c:strRef>
              <c:f>'Rechenschema Nov 2023'!$B$51</c:f>
              <c:strCache>
                <c:ptCount val="1"/>
                <c:pt idx="0">
                  <c:v>Bestand Rehe</c:v>
                </c:pt>
              </c:strCache>
            </c:strRef>
          </c:tx>
          <c:spPr>
            <a:ln w="25400" cap="rnd">
              <a:solidFill>
                <a:schemeClr val="accent1"/>
              </a:solidFill>
              <a:round/>
            </a:ln>
            <a:effectLst/>
          </c:spPr>
          <c:marker>
            <c:symbol val="none"/>
          </c:marker>
          <c:xVal>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xVal>
          <c:yVal>
            <c:numRef>
              <c:f>'Rechenschema Nov 2023'!$D$51:$AL$51</c:f>
              <c:numCache>
                <c:formatCode>0.0E+00</c:formatCode>
                <c:ptCount val="35"/>
                <c:pt idx="0">
                  <c:v>2499810.6666666665</c:v>
                </c:pt>
                <c:pt idx="1">
                  <c:v>2499810.666666667</c:v>
                </c:pt>
                <c:pt idx="2">
                  <c:v>2499810.666666667</c:v>
                </c:pt>
                <c:pt idx="3">
                  <c:v>2499810.666666667</c:v>
                </c:pt>
                <c:pt idx="4">
                  <c:v>2499810.666666667</c:v>
                </c:pt>
                <c:pt idx="5">
                  <c:v>2499810.6666666665</c:v>
                </c:pt>
                <c:pt idx="6">
                  <c:v>2499810.666666667</c:v>
                </c:pt>
                <c:pt idx="7">
                  <c:v>2499810.6666666665</c:v>
                </c:pt>
                <c:pt idx="8">
                  <c:v>2499810.6666666674</c:v>
                </c:pt>
                <c:pt idx="9">
                  <c:v>2499810.666666667</c:v>
                </c:pt>
                <c:pt idx="10">
                  <c:v>2499810.666666667</c:v>
                </c:pt>
                <c:pt idx="11">
                  <c:v>2499810.666666667</c:v>
                </c:pt>
                <c:pt idx="12">
                  <c:v>2499810.666666667</c:v>
                </c:pt>
                <c:pt idx="13">
                  <c:v>2499810.666666667</c:v>
                </c:pt>
                <c:pt idx="14">
                  <c:v>2499810.6666666665</c:v>
                </c:pt>
                <c:pt idx="15">
                  <c:v>2499810.6666666674</c:v>
                </c:pt>
                <c:pt idx="16">
                  <c:v>2499810.666666667</c:v>
                </c:pt>
                <c:pt idx="17">
                  <c:v>2499810.666666667</c:v>
                </c:pt>
                <c:pt idx="18">
                  <c:v>2499810.666666667</c:v>
                </c:pt>
                <c:pt idx="19">
                  <c:v>2499810.666666667</c:v>
                </c:pt>
                <c:pt idx="20">
                  <c:v>2499810.666666667</c:v>
                </c:pt>
                <c:pt idx="21">
                  <c:v>2499810.666666667</c:v>
                </c:pt>
                <c:pt idx="22">
                  <c:v>2499810.6666666665</c:v>
                </c:pt>
                <c:pt idx="23">
                  <c:v>2499810.666666667</c:v>
                </c:pt>
                <c:pt idx="24">
                  <c:v>2499810.666666667</c:v>
                </c:pt>
                <c:pt idx="25">
                  <c:v>2499810.666666667</c:v>
                </c:pt>
                <c:pt idx="26">
                  <c:v>2499810.666666667</c:v>
                </c:pt>
                <c:pt idx="27">
                  <c:v>2499810.666666667</c:v>
                </c:pt>
                <c:pt idx="28">
                  <c:v>2499810.666666667</c:v>
                </c:pt>
                <c:pt idx="29">
                  <c:v>2499810.666666667</c:v>
                </c:pt>
                <c:pt idx="30">
                  <c:v>2499810.666666667</c:v>
                </c:pt>
                <c:pt idx="31">
                  <c:v>2499810.666666667</c:v>
                </c:pt>
                <c:pt idx="32">
                  <c:v>2499810.666666667</c:v>
                </c:pt>
                <c:pt idx="33">
                  <c:v>2499810.666666667</c:v>
                </c:pt>
                <c:pt idx="34">
                  <c:v>2289029.0354031222</c:v>
                </c:pt>
              </c:numCache>
            </c:numRef>
          </c:yVal>
          <c:smooth val="1"/>
          <c:extLst>
            <c:ext xmlns:c16="http://schemas.microsoft.com/office/drawing/2014/chart" uri="{C3380CC4-5D6E-409C-BE32-E72D297353CC}">
              <c16:uniqueId val="{00000002-A145-4FB2-BC7E-29BAADB38579}"/>
            </c:ext>
          </c:extLst>
        </c:ser>
        <c:ser>
          <c:idx val="3"/>
          <c:order val="3"/>
          <c:tx>
            <c:strRef>
              <c:f>'Rechenschema Nov 2023'!$R$10</c:f>
              <c:strCache>
                <c:ptCount val="1"/>
              </c:strCache>
            </c:strRef>
          </c:tx>
          <c:spPr>
            <a:ln w="19050" cap="rnd">
              <a:solidFill>
                <a:srgbClr val="FF0000"/>
              </a:solidFill>
              <a:prstDash val="sysDot"/>
              <a:round/>
            </a:ln>
            <a:effectLst/>
          </c:spPr>
          <c:marker>
            <c:symbol val="none"/>
          </c:marker>
          <c:xVal>
            <c:numRef>
              <c:f>'Rechenschema Nov 2023'!$S$11:$AB$11</c:f>
              <c:numCache>
                <c:formatCode>General</c:formatCode>
                <c:ptCount val="10"/>
              </c:numCache>
            </c:numRef>
          </c:xVal>
          <c:yVal>
            <c:numRef>
              <c:f>'Rechenschema Nov 2023'!$S$10:$AB$10</c:f>
              <c:numCache>
                <c:formatCode>General</c:formatCode>
                <c:ptCount val="10"/>
              </c:numCache>
            </c:numRef>
          </c:yVal>
          <c:smooth val="1"/>
          <c:extLst>
            <c:ext xmlns:c16="http://schemas.microsoft.com/office/drawing/2014/chart" uri="{C3380CC4-5D6E-409C-BE32-E72D297353CC}">
              <c16:uniqueId val="{00000003-A145-4FB2-BC7E-29BAADB38579}"/>
            </c:ext>
          </c:extLst>
        </c:ser>
        <c:dLbls>
          <c:showLegendKey val="0"/>
          <c:showVal val="0"/>
          <c:showCatName val="0"/>
          <c:showSerName val="0"/>
          <c:showPercent val="0"/>
          <c:showBubbleSize val="0"/>
        </c:dLbls>
        <c:axId val="421302296"/>
        <c:axId val="421301216"/>
      </c:scatterChart>
      <c:valAx>
        <c:axId val="421302296"/>
        <c:scaling>
          <c:orientation val="minMax"/>
          <c:max val="2040"/>
          <c:min val="2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t>Jahr</a:t>
                </a:r>
              </a:p>
            </c:rich>
          </c:tx>
          <c:layout>
            <c:manualLayout>
              <c:xMode val="edge"/>
              <c:yMode val="edge"/>
              <c:x val="0.59422932862779043"/>
              <c:y val="0.5862136254707291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21301216"/>
        <c:crosses val="autoZero"/>
        <c:crossBetween val="midCat"/>
      </c:valAx>
      <c:valAx>
        <c:axId val="421301216"/>
        <c:scaling>
          <c:orientation val="minMax"/>
          <c:max val="5000000"/>
          <c:min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Zahl</a:t>
                </a:r>
              </a:p>
            </c:rich>
          </c:tx>
          <c:layout>
            <c:manualLayout>
              <c:xMode val="edge"/>
              <c:yMode val="edge"/>
              <c:x val="3.5236081747709656E-3"/>
              <c:y val="0.4681664384343261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title>
        <c:numFmt formatCode="0.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21302296"/>
        <c:crosses val="autoZero"/>
        <c:crossBetween val="midCat"/>
      </c:valAx>
      <c:spPr>
        <a:solidFill>
          <a:schemeClr val="accent4">
            <a:lumMod val="20000"/>
            <a:lumOff val="80000"/>
          </a:schemeClr>
        </a:solidFill>
        <a:ln w="12700">
          <a:solidFill>
            <a:schemeClr val="tx1"/>
          </a:solidFill>
        </a:ln>
        <a:effectLst/>
      </c:spPr>
    </c:plotArea>
    <c:legend>
      <c:legendPos val="r"/>
      <c:layout>
        <c:manualLayout>
          <c:xMode val="edge"/>
          <c:yMode val="edge"/>
          <c:x val="0.21076879697266759"/>
          <c:y val="0.66581076075657464"/>
          <c:w val="0.49803997217497042"/>
          <c:h val="0.183425196850393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1270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Wachstumsschema Wolf</a:t>
            </a:r>
          </a:p>
        </c:rich>
      </c:tx>
      <c:layout>
        <c:manualLayout>
          <c:xMode val="edge"/>
          <c:yMode val="edge"/>
          <c:x val="0.30519447287615148"/>
          <c:y val="3.600823045267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476055577494983"/>
          <c:y val="0.12065024927788549"/>
          <c:w val="0.70210631936105217"/>
          <c:h val="0.70942755114153444"/>
        </c:manualLayout>
      </c:layout>
      <c:lineChart>
        <c:grouping val="standard"/>
        <c:varyColors val="0"/>
        <c:ser>
          <c:idx val="40"/>
          <c:order val="0"/>
          <c:spPr>
            <a:ln w="19050" cap="rnd">
              <a:solidFill>
                <a:schemeClr val="accent5">
                  <a:lumMod val="70000"/>
                  <a:lumOff val="3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2023'!$D$22:$AL$22</c:f>
              <c:numCache>
                <c:formatCode>0.00</c:formatCode>
                <c:ptCount val="35"/>
                <c:pt idx="0">
                  <c:v>2</c:v>
                </c:pt>
                <c:pt idx="1">
                  <c:v>2</c:v>
                </c:pt>
                <c:pt idx="2">
                  <c:v>2</c:v>
                </c:pt>
                <c:pt idx="3">
                  <c:v>2</c:v>
                </c:pt>
                <c:pt idx="4">
                  <c:v>2</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00-D394-4CB8-B178-B31BBD960D41}"/>
            </c:ext>
          </c:extLst>
        </c:ser>
        <c:ser>
          <c:idx val="41"/>
          <c:order val="1"/>
          <c:spPr>
            <a:ln w="19050" cap="rnd">
              <a:solidFill>
                <a:schemeClr val="accent6">
                  <a:lumMod val="70000"/>
                  <a:lumOff val="3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2023'!$D$23:$AL$23</c:f>
              <c:numCache>
                <c:formatCode>0.00</c:formatCode>
                <c:ptCount val="35"/>
                <c:pt idx="0">
                  <c:v>1.55</c:v>
                </c:pt>
                <c:pt idx="1">
                  <c:v>3.1</c:v>
                </c:pt>
                <c:pt idx="2">
                  <c:v>4.6500000000000004</c:v>
                </c:pt>
                <c:pt idx="3">
                  <c:v>6.2</c:v>
                </c:pt>
                <c:pt idx="4">
                  <c:v>7.75</c:v>
                </c:pt>
                <c:pt idx="5">
                  <c:v>9.3000000000000007</c:v>
                </c:pt>
                <c:pt idx="6">
                  <c:v>10.850000000000001</c:v>
                </c:pt>
                <c:pt idx="7">
                  <c:v>12.400000000000002</c:v>
                </c:pt>
                <c:pt idx="8">
                  <c:v>13.950000000000003</c:v>
                </c:pt>
                <c:pt idx="9">
                  <c:v>15.500000000000004</c:v>
                </c:pt>
                <c:pt idx="10">
                  <c:v>17.050000000000004</c:v>
                </c:pt>
                <c:pt idx="11">
                  <c:v>18.600000000000005</c:v>
                </c:pt>
                <c:pt idx="12">
                  <c:v>20.150000000000006</c:v>
                </c:pt>
                <c:pt idx="13">
                  <c:v>21.700000000000006</c:v>
                </c:pt>
              </c:numCache>
            </c:numRef>
          </c:val>
          <c:smooth val="0"/>
          <c:extLst>
            <c:ext xmlns:c16="http://schemas.microsoft.com/office/drawing/2014/chart" uri="{C3380CC4-5D6E-409C-BE32-E72D297353CC}">
              <c16:uniqueId val="{00000001-D394-4CB8-B178-B31BBD960D41}"/>
            </c:ext>
          </c:extLst>
        </c:ser>
        <c:ser>
          <c:idx val="42"/>
          <c:order val="2"/>
          <c:spPr>
            <a:ln w="19050" cap="rnd">
              <a:solidFill>
                <a:schemeClr val="accent1">
                  <a:lumMod val="7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2023'!$D$24:$AL$24</c:f>
              <c:numCache>
                <c:formatCode>0.00</c:formatCode>
                <c:ptCount val="35"/>
                <c:pt idx="2">
                  <c:v>2.4025000000000003</c:v>
                </c:pt>
                <c:pt idx="3">
                  <c:v>4.8050000000000006</c:v>
                </c:pt>
                <c:pt idx="4">
                  <c:v>7.2075000000000014</c:v>
                </c:pt>
                <c:pt idx="5">
                  <c:v>9.6100000000000012</c:v>
                </c:pt>
                <c:pt idx="6">
                  <c:v>12.012500000000001</c:v>
                </c:pt>
                <c:pt idx="7">
                  <c:v>14.415000000000001</c:v>
                </c:pt>
                <c:pt idx="8">
                  <c:v>16.817500000000003</c:v>
                </c:pt>
                <c:pt idx="9">
                  <c:v>19.220000000000002</c:v>
                </c:pt>
                <c:pt idx="10">
                  <c:v>21.622500000000002</c:v>
                </c:pt>
                <c:pt idx="11">
                  <c:v>24.025000000000002</c:v>
                </c:pt>
                <c:pt idx="12">
                  <c:v>26.427500000000002</c:v>
                </c:pt>
                <c:pt idx="13">
                  <c:v>28.830000000000002</c:v>
                </c:pt>
                <c:pt idx="14">
                  <c:v>31.232500000000002</c:v>
                </c:pt>
                <c:pt idx="15">
                  <c:v>33.635000000000005</c:v>
                </c:pt>
              </c:numCache>
            </c:numRef>
          </c:val>
          <c:smooth val="0"/>
          <c:extLst>
            <c:ext xmlns:c16="http://schemas.microsoft.com/office/drawing/2014/chart" uri="{C3380CC4-5D6E-409C-BE32-E72D297353CC}">
              <c16:uniqueId val="{00000002-D394-4CB8-B178-B31BBD960D41}"/>
            </c:ext>
          </c:extLst>
        </c:ser>
        <c:ser>
          <c:idx val="43"/>
          <c:order val="3"/>
          <c:spPr>
            <a:ln w="19050" cap="rnd">
              <a:solidFill>
                <a:schemeClr val="accent2">
                  <a:lumMod val="7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2023'!$D$25:$AL$25</c:f>
              <c:numCache>
                <c:formatCode>0.00</c:formatCode>
                <c:ptCount val="35"/>
                <c:pt idx="4">
                  <c:v>3.7238750000000005</c:v>
                </c:pt>
                <c:pt idx="5">
                  <c:v>7.447750000000001</c:v>
                </c:pt>
                <c:pt idx="6">
                  <c:v>11.171625000000002</c:v>
                </c:pt>
                <c:pt idx="7">
                  <c:v>14.895500000000002</c:v>
                </c:pt>
                <c:pt idx="8">
                  <c:v>18.619375000000002</c:v>
                </c:pt>
                <c:pt idx="9">
                  <c:v>22.343250000000001</c:v>
                </c:pt>
                <c:pt idx="10">
                  <c:v>26.067125000000001</c:v>
                </c:pt>
                <c:pt idx="11">
                  <c:v>29.791</c:v>
                </c:pt>
                <c:pt idx="12">
                  <c:v>33.514875000000004</c:v>
                </c:pt>
                <c:pt idx="13">
                  <c:v>37.238750000000003</c:v>
                </c:pt>
                <c:pt idx="14">
                  <c:v>40.962625000000003</c:v>
                </c:pt>
                <c:pt idx="15">
                  <c:v>44.686500000000002</c:v>
                </c:pt>
                <c:pt idx="16" formatCode="0">
                  <c:v>48.410375000000002</c:v>
                </c:pt>
                <c:pt idx="17" formatCode="0">
                  <c:v>52.134250000000002</c:v>
                </c:pt>
              </c:numCache>
            </c:numRef>
          </c:val>
          <c:smooth val="0"/>
          <c:extLst>
            <c:ext xmlns:c16="http://schemas.microsoft.com/office/drawing/2014/chart" uri="{C3380CC4-5D6E-409C-BE32-E72D297353CC}">
              <c16:uniqueId val="{00000003-D394-4CB8-B178-B31BBD960D41}"/>
            </c:ext>
          </c:extLst>
        </c:ser>
        <c:ser>
          <c:idx val="44"/>
          <c:order val="4"/>
          <c:spPr>
            <a:ln w="19050" cap="rnd">
              <a:solidFill>
                <a:schemeClr val="accent3">
                  <a:lumMod val="7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2023'!$D$26:$AL$26</c:f>
              <c:numCache>
                <c:formatCode>0.00</c:formatCode>
                <c:ptCount val="35"/>
                <c:pt idx="6">
                  <c:v>5.7720062500000013</c:v>
                </c:pt>
                <c:pt idx="7">
                  <c:v>11.544012500000003</c:v>
                </c:pt>
                <c:pt idx="8">
                  <c:v>17.316018750000005</c:v>
                </c:pt>
                <c:pt idx="9">
                  <c:v>23.088025000000005</c:v>
                </c:pt>
                <c:pt idx="10">
                  <c:v>28.860031250000006</c:v>
                </c:pt>
                <c:pt idx="11">
                  <c:v>34.63203750000001</c:v>
                </c:pt>
                <c:pt idx="12">
                  <c:v>40.404043750000014</c:v>
                </c:pt>
                <c:pt idx="13">
                  <c:v>46.176050000000018</c:v>
                </c:pt>
                <c:pt idx="14">
                  <c:v>51.948056250000022</c:v>
                </c:pt>
                <c:pt idx="15">
                  <c:v>57.720062500000026</c:v>
                </c:pt>
                <c:pt idx="16" formatCode="0">
                  <c:v>63.49206875000003</c:v>
                </c:pt>
                <c:pt idx="17" formatCode="0">
                  <c:v>69.264075000000034</c:v>
                </c:pt>
                <c:pt idx="18" formatCode="0">
                  <c:v>75.036081250000038</c:v>
                </c:pt>
                <c:pt idx="19" formatCode="0">
                  <c:v>80.808087500000042</c:v>
                </c:pt>
              </c:numCache>
            </c:numRef>
          </c:val>
          <c:smooth val="0"/>
          <c:extLst>
            <c:ext xmlns:c16="http://schemas.microsoft.com/office/drawing/2014/chart" uri="{C3380CC4-5D6E-409C-BE32-E72D297353CC}">
              <c16:uniqueId val="{00000004-D394-4CB8-B178-B31BBD960D41}"/>
            </c:ext>
          </c:extLst>
        </c:ser>
        <c:ser>
          <c:idx val="45"/>
          <c:order val="5"/>
          <c:spPr>
            <a:ln w="19050" cap="rnd">
              <a:solidFill>
                <a:schemeClr val="accent4">
                  <a:lumMod val="7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2023'!$D$27:$AL$27</c:f>
              <c:numCache>
                <c:formatCode>0.00</c:formatCode>
                <c:ptCount val="35"/>
                <c:pt idx="8">
                  <c:v>8.9466096875000023</c:v>
                </c:pt>
                <c:pt idx="9">
                  <c:v>17.893219375000005</c:v>
                </c:pt>
                <c:pt idx="10">
                  <c:v>26.839829062500009</c:v>
                </c:pt>
                <c:pt idx="11">
                  <c:v>35.786438750000009</c:v>
                </c:pt>
                <c:pt idx="12">
                  <c:v>44.73304843750001</c:v>
                </c:pt>
                <c:pt idx="13">
                  <c:v>53.67965812500001</c:v>
                </c:pt>
                <c:pt idx="14">
                  <c:v>62.626267812500011</c:v>
                </c:pt>
                <c:pt idx="15">
                  <c:v>71.572877500000018</c:v>
                </c:pt>
                <c:pt idx="16" formatCode="0">
                  <c:v>80.519487187500019</c:v>
                </c:pt>
                <c:pt idx="17" formatCode="0">
                  <c:v>89.466096875000019</c:v>
                </c:pt>
                <c:pt idx="18" formatCode="0">
                  <c:v>98.41270656250002</c:v>
                </c:pt>
                <c:pt idx="19" formatCode="0">
                  <c:v>107.35931625000002</c:v>
                </c:pt>
                <c:pt idx="20" formatCode="0">
                  <c:v>116.30592593750002</c:v>
                </c:pt>
                <c:pt idx="21" formatCode="0">
                  <c:v>125.25253562500002</c:v>
                </c:pt>
              </c:numCache>
            </c:numRef>
          </c:val>
          <c:smooth val="0"/>
          <c:extLst>
            <c:ext xmlns:c16="http://schemas.microsoft.com/office/drawing/2014/chart" uri="{C3380CC4-5D6E-409C-BE32-E72D297353CC}">
              <c16:uniqueId val="{00000005-D394-4CB8-B178-B31BBD960D41}"/>
            </c:ext>
          </c:extLst>
        </c:ser>
        <c:ser>
          <c:idx val="46"/>
          <c:order val="6"/>
          <c:spPr>
            <a:ln w="19050" cap="rnd">
              <a:solidFill>
                <a:schemeClr val="accent5">
                  <a:lumMod val="7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2023'!$D$28:$AL$28</c:f>
              <c:numCache>
                <c:formatCode>0.00</c:formatCode>
                <c:ptCount val="35"/>
                <c:pt idx="10">
                  <c:v>13.867245015625006</c:v>
                </c:pt>
                <c:pt idx="11">
                  <c:v>27.734490031250012</c:v>
                </c:pt>
                <c:pt idx="12">
                  <c:v>41.601735046875021</c:v>
                </c:pt>
                <c:pt idx="13">
                  <c:v>55.468980062500023</c:v>
                </c:pt>
                <c:pt idx="14">
                  <c:v>69.336225078125025</c:v>
                </c:pt>
                <c:pt idx="15">
                  <c:v>83.203470093750028</c:v>
                </c:pt>
                <c:pt idx="16" formatCode="0">
                  <c:v>97.07071510937503</c:v>
                </c:pt>
                <c:pt idx="17" formatCode="0">
                  <c:v>110.93796012500003</c:v>
                </c:pt>
                <c:pt idx="18" formatCode="0">
                  <c:v>124.80520514062503</c:v>
                </c:pt>
                <c:pt idx="19" formatCode="0">
                  <c:v>138.67245015625005</c:v>
                </c:pt>
                <c:pt idx="20" formatCode="0">
                  <c:v>152.53969517187505</c:v>
                </c:pt>
                <c:pt idx="21" formatCode="0">
                  <c:v>166.40694018750006</c:v>
                </c:pt>
                <c:pt idx="22" formatCode="0">
                  <c:v>180.27418520312506</c:v>
                </c:pt>
                <c:pt idx="23" formatCode="0">
                  <c:v>194.14143021875006</c:v>
                </c:pt>
              </c:numCache>
            </c:numRef>
          </c:val>
          <c:smooth val="0"/>
          <c:extLst>
            <c:ext xmlns:c16="http://schemas.microsoft.com/office/drawing/2014/chart" uri="{C3380CC4-5D6E-409C-BE32-E72D297353CC}">
              <c16:uniqueId val="{00000006-D394-4CB8-B178-B31BBD960D41}"/>
            </c:ext>
          </c:extLst>
        </c:ser>
        <c:ser>
          <c:idx val="47"/>
          <c:order val="7"/>
          <c:spPr>
            <a:ln w="19050" cap="rnd">
              <a:solidFill>
                <a:schemeClr val="accent6">
                  <a:lumMod val="7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2023'!$D$29:$AL$29</c:f>
              <c:numCache>
                <c:formatCode>0.00</c:formatCode>
                <c:ptCount val="35"/>
                <c:pt idx="12">
                  <c:v>21.494229774218759</c:v>
                </c:pt>
                <c:pt idx="13">
                  <c:v>42.988459548437518</c:v>
                </c:pt>
                <c:pt idx="14">
                  <c:v>64.482689322656285</c:v>
                </c:pt>
                <c:pt idx="15">
                  <c:v>85.976919096875037</c:v>
                </c:pt>
                <c:pt idx="16" formatCode="0">
                  <c:v>107.47114887109379</c:v>
                </c:pt>
                <c:pt idx="17" formatCode="0">
                  <c:v>128.96537864531254</c:v>
                </c:pt>
                <c:pt idx="18" formatCode="0">
                  <c:v>150.45960841953129</c:v>
                </c:pt>
                <c:pt idx="19" formatCode="0">
                  <c:v>171.95383819375004</c:v>
                </c:pt>
                <c:pt idx="20" formatCode="0">
                  <c:v>193.4480679679688</c:v>
                </c:pt>
                <c:pt idx="21" formatCode="0">
                  <c:v>214.94229774218755</c:v>
                </c:pt>
                <c:pt idx="22" formatCode="0">
                  <c:v>236.4365275164063</c:v>
                </c:pt>
                <c:pt idx="23" formatCode="0">
                  <c:v>257.93075729062508</c:v>
                </c:pt>
                <c:pt idx="24" formatCode="0">
                  <c:v>279.42498706484383</c:v>
                </c:pt>
                <c:pt idx="25" formatCode="0">
                  <c:v>300.91921683906259</c:v>
                </c:pt>
              </c:numCache>
            </c:numRef>
          </c:val>
          <c:smooth val="0"/>
          <c:extLst>
            <c:ext xmlns:c16="http://schemas.microsoft.com/office/drawing/2014/chart" uri="{C3380CC4-5D6E-409C-BE32-E72D297353CC}">
              <c16:uniqueId val="{00000007-D394-4CB8-B178-B31BBD960D41}"/>
            </c:ext>
          </c:extLst>
        </c:ser>
        <c:ser>
          <c:idx val="48"/>
          <c:order val="8"/>
          <c:spPr>
            <a:ln w="19050" cap="rnd">
              <a:solidFill>
                <a:schemeClr val="accent1">
                  <a:lumMod val="50000"/>
                  <a:lumOff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2023'!$D$30:$AL$30</c:f>
              <c:numCache>
                <c:formatCode>0.00</c:formatCode>
                <c:ptCount val="35"/>
                <c:pt idx="14">
                  <c:v>33.316056150039081</c:v>
                </c:pt>
                <c:pt idx="15">
                  <c:v>66.632112300078163</c:v>
                </c:pt>
                <c:pt idx="16" formatCode="0">
                  <c:v>99.948168450117237</c:v>
                </c:pt>
                <c:pt idx="17" formatCode="0">
                  <c:v>133.26422460015633</c:v>
                </c:pt>
                <c:pt idx="18" formatCode="0">
                  <c:v>166.58028075019541</c:v>
                </c:pt>
                <c:pt idx="19" formatCode="0">
                  <c:v>199.8963369002345</c:v>
                </c:pt>
                <c:pt idx="20" formatCode="0">
                  <c:v>233.21239305027359</c:v>
                </c:pt>
                <c:pt idx="21" formatCode="0">
                  <c:v>266.52844920031265</c:v>
                </c:pt>
                <c:pt idx="22" formatCode="0">
                  <c:v>299.84450535035171</c:v>
                </c:pt>
                <c:pt idx="23" formatCode="0">
                  <c:v>333.16056150039077</c:v>
                </c:pt>
                <c:pt idx="24" formatCode="0">
                  <c:v>366.47661765042983</c:v>
                </c:pt>
                <c:pt idx="25" formatCode="0">
                  <c:v>399.79267380046889</c:v>
                </c:pt>
                <c:pt idx="26" formatCode="0">
                  <c:v>433.10872995050795</c:v>
                </c:pt>
                <c:pt idx="27" formatCode="0">
                  <c:v>466.42478610054701</c:v>
                </c:pt>
              </c:numCache>
            </c:numRef>
          </c:val>
          <c:smooth val="0"/>
          <c:extLst>
            <c:ext xmlns:c16="http://schemas.microsoft.com/office/drawing/2014/chart" uri="{C3380CC4-5D6E-409C-BE32-E72D297353CC}">
              <c16:uniqueId val="{00000008-D394-4CB8-B178-B31BBD960D41}"/>
            </c:ext>
          </c:extLst>
        </c:ser>
        <c:ser>
          <c:idx val="49"/>
          <c:order val="9"/>
          <c:spPr>
            <a:ln w="19050" cap="rnd">
              <a:solidFill>
                <a:schemeClr val="accent2">
                  <a:lumMod val="50000"/>
                  <a:lumOff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2023'!$D$31:$AL$31</c:f>
              <c:numCache>
                <c:formatCode>0.00</c:formatCode>
                <c:ptCount val="35"/>
                <c:pt idx="16" formatCode="0">
                  <c:v>51.63988703256058</c:v>
                </c:pt>
                <c:pt idx="17" formatCode="0">
                  <c:v>103.27977406512116</c:v>
                </c:pt>
                <c:pt idx="18" formatCode="0">
                  <c:v>154.91966109768174</c:v>
                </c:pt>
                <c:pt idx="19" formatCode="0">
                  <c:v>206.55954813024232</c:v>
                </c:pt>
                <c:pt idx="20" formatCode="0">
                  <c:v>258.1994351628029</c:v>
                </c:pt>
                <c:pt idx="21" formatCode="0">
                  <c:v>309.83932219536348</c:v>
                </c:pt>
                <c:pt idx="22" formatCode="0">
                  <c:v>361.47920922792406</c:v>
                </c:pt>
                <c:pt idx="23" formatCode="0">
                  <c:v>413.11909626048464</c:v>
                </c:pt>
                <c:pt idx="24" formatCode="0">
                  <c:v>464.75898329304522</c:v>
                </c:pt>
                <c:pt idx="25" formatCode="0">
                  <c:v>516.3988703256058</c:v>
                </c:pt>
                <c:pt idx="26" formatCode="0">
                  <c:v>568.03875735816632</c:v>
                </c:pt>
                <c:pt idx="27" formatCode="0">
                  <c:v>619.67864439072696</c:v>
                </c:pt>
                <c:pt idx="28" formatCode="0">
                  <c:v>671.3185314232876</c:v>
                </c:pt>
                <c:pt idx="29" formatCode="0">
                  <c:v>722.95841845584823</c:v>
                </c:pt>
              </c:numCache>
            </c:numRef>
          </c:val>
          <c:smooth val="0"/>
          <c:extLst>
            <c:ext xmlns:c16="http://schemas.microsoft.com/office/drawing/2014/chart" uri="{C3380CC4-5D6E-409C-BE32-E72D297353CC}">
              <c16:uniqueId val="{00000009-D394-4CB8-B178-B31BBD960D41}"/>
            </c:ext>
          </c:extLst>
        </c:ser>
        <c:ser>
          <c:idx val="50"/>
          <c:order val="10"/>
          <c:spPr>
            <a:ln w="19050" cap="rnd">
              <a:solidFill>
                <a:schemeClr val="accent3">
                  <a:lumMod val="50000"/>
                  <a:lumOff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2023'!$D$32:$AL$32</c:f>
              <c:numCache>
                <c:formatCode>0</c:formatCode>
                <c:ptCount val="35"/>
                <c:pt idx="18">
                  <c:v>80.041824900468896</c:v>
                </c:pt>
                <c:pt idx="19">
                  <c:v>160.08364980093779</c:v>
                </c:pt>
                <c:pt idx="20">
                  <c:v>240.12547470140669</c:v>
                </c:pt>
                <c:pt idx="21">
                  <c:v>320.16729960187558</c:v>
                </c:pt>
                <c:pt idx="22">
                  <c:v>400.20912450234448</c:v>
                </c:pt>
                <c:pt idx="23">
                  <c:v>480.25094940281338</c:v>
                </c:pt>
                <c:pt idx="24">
                  <c:v>560.29277430328227</c:v>
                </c:pt>
                <c:pt idx="25">
                  <c:v>640.33459920375117</c:v>
                </c:pt>
                <c:pt idx="26">
                  <c:v>720.37642410422006</c:v>
                </c:pt>
                <c:pt idx="27">
                  <c:v>800.41824900468896</c:v>
                </c:pt>
                <c:pt idx="28">
                  <c:v>880.46007390515786</c:v>
                </c:pt>
                <c:pt idx="29">
                  <c:v>960.50189880562675</c:v>
                </c:pt>
                <c:pt idx="30">
                  <c:v>1040.5437237060955</c:v>
                </c:pt>
                <c:pt idx="31">
                  <c:v>1120.5855486065643</c:v>
                </c:pt>
              </c:numCache>
            </c:numRef>
          </c:val>
          <c:smooth val="0"/>
          <c:extLst>
            <c:ext xmlns:c16="http://schemas.microsoft.com/office/drawing/2014/chart" uri="{C3380CC4-5D6E-409C-BE32-E72D297353CC}">
              <c16:uniqueId val="{0000000A-D394-4CB8-B178-B31BBD960D41}"/>
            </c:ext>
          </c:extLst>
        </c:ser>
        <c:ser>
          <c:idx val="51"/>
          <c:order val="11"/>
          <c:spPr>
            <a:ln w="19050" cap="rnd">
              <a:solidFill>
                <a:schemeClr val="accent4">
                  <a:lumMod val="50000"/>
                  <a:lumOff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2023'!$D$33:$AL$33</c:f>
              <c:numCache>
                <c:formatCode>0</c:formatCode>
                <c:ptCount val="35"/>
                <c:pt idx="20">
                  <c:v>124.06482859572679</c:v>
                </c:pt>
                <c:pt idx="21">
                  <c:v>248.12965719145359</c:v>
                </c:pt>
                <c:pt idx="22">
                  <c:v>372.19448578718038</c:v>
                </c:pt>
                <c:pt idx="23">
                  <c:v>496.25931438290718</c:v>
                </c:pt>
                <c:pt idx="24">
                  <c:v>620.32414297863397</c:v>
                </c:pt>
                <c:pt idx="25">
                  <c:v>744.38897157436077</c:v>
                </c:pt>
                <c:pt idx="26">
                  <c:v>868.45380017008756</c:v>
                </c:pt>
                <c:pt idx="27">
                  <c:v>992.51862876581436</c:v>
                </c:pt>
                <c:pt idx="28">
                  <c:v>1116.5834573615412</c:v>
                </c:pt>
                <c:pt idx="29">
                  <c:v>1240.6482859572679</c:v>
                </c:pt>
                <c:pt idx="30">
                  <c:v>1364.7131145529947</c:v>
                </c:pt>
                <c:pt idx="31">
                  <c:v>1488.7779431487215</c:v>
                </c:pt>
                <c:pt idx="32">
                  <c:v>1612.8427717444483</c:v>
                </c:pt>
                <c:pt idx="33">
                  <c:v>1736.9076003401751</c:v>
                </c:pt>
              </c:numCache>
            </c:numRef>
          </c:val>
          <c:smooth val="0"/>
          <c:extLst>
            <c:ext xmlns:c16="http://schemas.microsoft.com/office/drawing/2014/chart" uri="{C3380CC4-5D6E-409C-BE32-E72D297353CC}">
              <c16:uniqueId val="{0000000B-D394-4CB8-B178-B31BBD960D41}"/>
            </c:ext>
          </c:extLst>
        </c:ser>
        <c:ser>
          <c:idx val="52"/>
          <c:order val="12"/>
          <c:spPr>
            <a:ln w="19050" cap="rnd">
              <a:solidFill>
                <a:schemeClr val="accent5">
                  <a:lumMod val="50000"/>
                  <a:lumOff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2023'!$D$34:$AL$34</c:f>
              <c:numCache>
                <c:formatCode>0</c:formatCode>
                <c:ptCount val="35"/>
                <c:pt idx="22">
                  <c:v>192.30048432337657</c:v>
                </c:pt>
                <c:pt idx="23">
                  <c:v>384.60096864675313</c:v>
                </c:pt>
                <c:pt idx="24">
                  <c:v>576.90145297012964</c:v>
                </c:pt>
                <c:pt idx="25">
                  <c:v>769.20193729350626</c:v>
                </c:pt>
                <c:pt idx="26">
                  <c:v>961.50242161688288</c:v>
                </c:pt>
                <c:pt idx="27">
                  <c:v>1153.8029059402595</c:v>
                </c:pt>
                <c:pt idx="28">
                  <c:v>1346.1033902636361</c:v>
                </c:pt>
                <c:pt idx="29">
                  <c:v>1538.4038745870128</c:v>
                </c:pt>
                <c:pt idx="30">
                  <c:v>1730.7043589103894</c:v>
                </c:pt>
                <c:pt idx="31">
                  <c:v>1923.004843233766</c:v>
                </c:pt>
                <c:pt idx="32">
                  <c:v>2115.3053275571424</c:v>
                </c:pt>
                <c:pt idx="33">
                  <c:v>2307.605811880519</c:v>
                </c:pt>
                <c:pt idx="34">
                  <c:v>2499.9062962038956</c:v>
                </c:pt>
              </c:numCache>
            </c:numRef>
          </c:val>
          <c:smooth val="0"/>
          <c:extLst>
            <c:ext xmlns:c16="http://schemas.microsoft.com/office/drawing/2014/chart" uri="{C3380CC4-5D6E-409C-BE32-E72D297353CC}">
              <c16:uniqueId val="{0000000C-D394-4CB8-B178-B31BBD960D41}"/>
            </c:ext>
          </c:extLst>
        </c:ser>
        <c:ser>
          <c:idx val="53"/>
          <c:order val="13"/>
          <c:spPr>
            <a:ln w="19050" cap="rnd">
              <a:solidFill>
                <a:schemeClr val="accent6">
                  <a:lumMod val="50000"/>
                  <a:lumOff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2023'!$D$35:$AL$35</c:f>
              <c:numCache>
                <c:formatCode>0</c:formatCode>
                <c:ptCount val="35"/>
                <c:pt idx="24">
                  <c:v>298.0657507012337</c:v>
                </c:pt>
                <c:pt idx="25">
                  <c:v>596.13150140246739</c:v>
                </c:pt>
                <c:pt idx="26">
                  <c:v>894.19725210370109</c:v>
                </c:pt>
                <c:pt idx="27">
                  <c:v>1192.2630028049348</c:v>
                </c:pt>
                <c:pt idx="28">
                  <c:v>1490.3287535061686</c:v>
                </c:pt>
                <c:pt idx="29">
                  <c:v>1788.3945042074024</c:v>
                </c:pt>
                <c:pt idx="30">
                  <c:v>2086.4602549086362</c:v>
                </c:pt>
                <c:pt idx="31">
                  <c:v>2384.52600560987</c:v>
                </c:pt>
                <c:pt idx="32">
                  <c:v>2682.5917563111038</c:v>
                </c:pt>
                <c:pt idx="33">
                  <c:v>2980.6575070123376</c:v>
                </c:pt>
                <c:pt idx="34">
                  <c:v>3278.7232577135715</c:v>
                </c:pt>
              </c:numCache>
            </c:numRef>
          </c:val>
          <c:smooth val="0"/>
          <c:extLst>
            <c:ext xmlns:c16="http://schemas.microsoft.com/office/drawing/2014/chart" uri="{C3380CC4-5D6E-409C-BE32-E72D297353CC}">
              <c16:uniqueId val="{0000000D-D394-4CB8-B178-B31BBD960D41}"/>
            </c:ext>
          </c:extLst>
        </c:ser>
        <c:ser>
          <c:idx val="54"/>
          <c:order val="14"/>
          <c:spPr>
            <a:ln w="19050" cap="rnd">
              <a:solidFill>
                <a:schemeClr val="accent1"/>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2023'!$D$36:$AL$36</c:f>
              <c:numCache>
                <c:formatCode>0</c:formatCode>
                <c:ptCount val="35"/>
                <c:pt idx="26">
                  <c:v>462.00191358691228</c:v>
                </c:pt>
                <c:pt idx="27">
                  <c:v>924.00382717382456</c:v>
                </c:pt>
                <c:pt idx="28">
                  <c:v>1386.0057407607369</c:v>
                </c:pt>
                <c:pt idx="29">
                  <c:v>1848.0076543476491</c:v>
                </c:pt>
                <c:pt idx="30">
                  <c:v>2310.0095679345613</c:v>
                </c:pt>
                <c:pt idx="31">
                  <c:v>2772.0114815214738</c:v>
                </c:pt>
                <c:pt idx="32">
                  <c:v>3234.0133951083862</c:v>
                </c:pt>
                <c:pt idx="33">
                  <c:v>3696.0153086952987</c:v>
                </c:pt>
                <c:pt idx="34">
                  <c:v>4158.0172222822112</c:v>
                </c:pt>
              </c:numCache>
            </c:numRef>
          </c:val>
          <c:smooth val="0"/>
          <c:extLst>
            <c:ext xmlns:c16="http://schemas.microsoft.com/office/drawing/2014/chart" uri="{C3380CC4-5D6E-409C-BE32-E72D297353CC}">
              <c16:uniqueId val="{0000000E-D394-4CB8-B178-B31BBD960D41}"/>
            </c:ext>
          </c:extLst>
        </c:ser>
        <c:ser>
          <c:idx val="55"/>
          <c:order val="15"/>
          <c:spPr>
            <a:ln w="19050" cap="rnd">
              <a:solidFill>
                <a:schemeClr val="accent2"/>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2023'!$D$37:$AL$37</c:f>
              <c:numCache>
                <c:formatCode>0</c:formatCode>
                <c:ptCount val="35"/>
                <c:pt idx="28">
                  <c:v>716.10296605971405</c:v>
                </c:pt>
                <c:pt idx="29">
                  <c:v>1432.2059321194281</c:v>
                </c:pt>
                <c:pt idx="30">
                  <c:v>2148.308898179142</c:v>
                </c:pt>
                <c:pt idx="31">
                  <c:v>2864.4118642388562</c:v>
                </c:pt>
                <c:pt idx="32">
                  <c:v>3580.5148302985704</c:v>
                </c:pt>
                <c:pt idx="33">
                  <c:v>4296.6177963582841</c:v>
                </c:pt>
                <c:pt idx="34">
                  <c:v>5012.7207624179982</c:v>
                </c:pt>
              </c:numCache>
            </c:numRef>
          </c:val>
          <c:smooth val="0"/>
          <c:extLst>
            <c:ext xmlns:c16="http://schemas.microsoft.com/office/drawing/2014/chart" uri="{C3380CC4-5D6E-409C-BE32-E72D297353CC}">
              <c16:uniqueId val="{0000000F-D394-4CB8-B178-B31BBD960D41}"/>
            </c:ext>
          </c:extLst>
        </c:ser>
        <c:ser>
          <c:idx val="56"/>
          <c:order val="16"/>
          <c:spPr>
            <a:ln w="19050" cap="rnd">
              <a:solidFill>
                <a:schemeClr val="accent3"/>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2023'!$D$38:$AL$38</c:f>
              <c:numCache>
                <c:formatCode>0</c:formatCode>
                <c:ptCount val="35"/>
                <c:pt idx="30">
                  <c:v>1109.9595973925568</c:v>
                </c:pt>
                <c:pt idx="31">
                  <c:v>2219.9191947851136</c:v>
                </c:pt>
                <c:pt idx="32">
                  <c:v>3329.8787921776702</c:v>
                </c:pt>
                <c:pt idx="33">
                  <c:v>4439.8383895702273</c:v>
                </c:pt>
                <c:pt idx="34">
                  <c:v>5549.7979869627843</c:v>
                </c:pt>
              </c:numCache>
            </c:numRef>
          </c:val>
          <c:smooth val="0"/>
          <c:extLst>
            <c:ext xmlns:c16="http://schemas.microsoft.com/office/drawing/2014/chart" uri="{C3380CC4-5D6E-409C-BE32-E72D297353CC}">
              <c16:uniqueId val="{00000010-D394-4CB8-B178-B31BBD960D41}"/>
            </c:ext>
          </c:extLst>
        </c:ser>
        <c:ser>
          <c:idx val="57"/>
          <c:order val="17"/>
          <c:spPr>
            <a:ln w="19050" cap="rnd">
              <a:solidFill>
                <a:schemeClr val="accent4"/>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2023'!$D$39:$AL$39</c:f>
              <c:numCache>
                <c:formatCode>0</c:formatCode>
                <c:ptCount val="35"/>
                <c:pt idx="32">
                  <c:v>1720.437375958463</c:v>
                </c:pt>
                <c:pt idx="33">
                  <c:v>3440.874751916926</c:v>
                </c:pt>
                <c:pt idx="34">
                  <c:v>5161.3121278753888</c:v>
                </c:pt>
              </c:numCache>
            </c:numRef>
          </c:val>
          <c:smooth val="0"/>
          <c:extLst>
            <c:ext xmlns:c16="http://schemas.microsoft.com/office/drawing/2014/chart" uri="{C3380CC4-5D6E-409C-BE32-E72D297353CC}">
              <c16:uniqueId val="{00000011-D394-4CB8-B178-B31BBD960D41}"/>
            </c:ext>
          </c:extLst>
        </c:ser>
        <c:ser>
          <c:idx val="58"/>
          <c:order val="18"/>
          <c:spPr>
            <a:ln w="19050" cap="rnd">
              <a:solidFill>
                <a:schemeClr val="accent5"/>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2023'!$D$40:$AL$40</c:f>
              <c:numCache>
                <c:formatCode>0</c:formatCode>
                <c:ptCount val="35"/>
                <c:pt idx="34">
                  <c:v>2666.677932735618</c:v>
                </c:pt>
              </c:numCache>
            </c:numRef>
          </c:val>
          <c:smooth val="0"/>
          <c:extLst>
            <c:ext xmlns:c16="http://schemas.microsoft.com/office/drawing/2014/chart" uri="{C3380CC4-5D6E-409C-BE32-E72D297353CC}">
              <c16:uniqueId val="{00000012-D394-4CB8-B178-B31BBD960D41}"/>
            </c:ext>
          </c:extLst>
        </c:ser>
        <c:ser>
          <c:idx val="59"/>
          <c:order val="19"/>
          <c:spPr>
            <a:ln w="19050" cap="rnd">
              <a:solidFill>
                <a:schemeClr val="accent6"/>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2023'!$D$41:$AL$41</c:f>
              <c:numCache>
                <c:formatCode>0.0E+00</c:formatCode>
                <c:ptCount val="35"/>
              </c:numCache>
            </c:numRef>
          </c:val>
          <c:smooth val="0"/>
          <c:extLst>
            <c:ext xmlns:c16="http://schemas.microsoft.com/office/drawing/2014/chart" uri="{C3380CC4-5D6E-409C-BE32-E72D297353CC}">
              <c16:uniqueId val="{00000013-D394-4CB8-B178-B31BBD960D41}"/>
            </c:ext>
          </c:extLst>
        </c:ser>
        <c:ser>
          <c:idx val="60"/>
          <c:order val="20"/>
          <c:spPr>
            <a:ln w="19050" cap="rnd">
              <a:solidFill>
                <a:schemeClr val="accent1">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4-D394-4CB8-B178-B31BBD960D41}"/>
            </c:ext>
          </c:extLst>
        </c:ser>
        <c:ser>
          <c:idx val="61"/>
          <c:order val="21"/>
          <c:spPr>
            <a:ln w="19050" cap="rnd">
              <a:solidFill>
                <a:schemeClr val="accent2">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5-D394-4CB8-B178-B31BBD960D41}"/>
            </c:ext>
          </c:extLst>
        </c:ser>
        <c:ser>
          <c:idx val="62"/>
          <c:order val="22"/>
          <c:spPr>
            <a:ln w="19050" cap="rnd">
              <a:solidFill>
                <a:schemeClr val="accent3">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6-D394-4CB8-B178-B31BBD960D41}"/>
            </c:ext>
          </c:extLst>
        </c:ser>
        <c:ser>
          <c:idx val="63"/>
          <c:order val="23"/>
          <c:spPr>
            <a:ln w="19050" cap="rnd">
              <a:solidFill>
                <a:schemeClr val="accent4">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7-D394-4CB8-B178-B31BBD960D41}"/>
            </c:ext>
          </c:extLst>
        </c:ser>
        <c:ser>
          <c:idx val="64"/>
          <c:order val="24"/>
          <c:spPr>
            <a:ln w="19050" cap="rnd">
              <a:solidFill>
                <a:schemeClr val="accent5">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8-D394-4CB8-B178-B31BBD960D41}"/>
            </c:ext>
          </c:extLst>
        </c:ser>
        <c:ser>
          <c:idx val="65"/>
          <c:order val="25"/>
          <c:spPr>
            <a:ln w="19050" cap="rnd">
              <a:solidFill>
                <a:schemeClr val="accent6">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9-D394-4CB8-B178-B31BBD960D41}"/>
            </c:ext>
          </c:extLst>
        </c:ser>
        <c:ser>
          <c:idx val="66"/>
          <c:order val="26"/>
          <c:spPr>
            <a:ln w="19050" cap="rnd">
              <a:solidFill>
                <a:schemeClr val="accent1">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A-D394-4CB8-B178-B31BBD960D41}"/>
            </c:ext>
          </c:extLst>
        </c:ser>
        <c:ser>
          <c:idx val="67"/>
          <c:order val="27"/>
          <c:spPr>
            <a:ln w="19050" cap="rnd">
              <a:solidFill>
                <a:schemeClr val="accent2">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B-D394-4CB8-B178-B31BBD960D41}"/>
            </c:ext>
          </c:extLst>
        </c:ser>
        <c:ser>
          <c:idx val="68"/>
          <c:order val="28"/>
          <c:spPr>
            <a:ln w="19050" cap="rnd">
              <a:solidFill>
                <a:schemeClr val="accent3">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C-D394-4CB8-B178-B31BBD960D41}"/>
            </c:ext>
          </c:extLst>
        </c:ser>
        <c:ser>
          <c:idx val="69"/>
          <c:order val="29"/>
          <c:spPr>
            <a:ln w="19050" cap="rnd">
              <a:solidFill>
                <a:schemeClr val="accent4">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D-D394-4CB8-B178-B31BBD960D41}"/>
            </c:ext>
          </c:extLst>
        </c:ser>
        <c:ser>
          <c:idx val="70"/>
          <c:order val="30"/>
          <c:spPr>
            <a:ln w="19050" cap="rnd">
              <a:solidFill>
                <a:schemeClr val="accent5">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E-D394-4CB8-B178-B31BBD960D41}"/>
            </c:ext>
          </c:extLst>
        </c:ser>
        <c:ser>
          <c:idx val="71"/>
          <c:order val="31"/>
          <c:spPr>
            <a:ln w="19050" cap="rnd">
              <a:solidFill>
                <a:schemeClr val="accent6">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1F-D394-4CB8-B178-B31BBD960D41}"/>
            </c:ext>
          </c:extLst>
        </c:ser>
        <c:ser>
          <c:idx val="72"/>
          <c:order val="32"/>
          <c:spPr>
            <a:ln w="19050" cap="rnd">
              <a:solidFill>
                <a:schemeClr val="accent1">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20-D394-4CB8-B178-B31BBD960D41}"/>
            </c:ext>
          </c:extLst>
        </c:ser>
        <c:ser>
          <c:idx val="73"/>
          <c:order val="33"/>
          <c:spPr>
            <a:ln w="19050" cap="rnd">
              <a:solidFill>
                <a:schemeClr val="accent2">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21-D394-4CB8-B178-B31BBD960D41}"/>
            </c:ext>
          </c:extLst>
        </c:ser>
        <c:ser>
          <c:idx val="74"/>
          <c:order val="34"/>
          <c:spPr>
            <a:ln w="19050" cap="rnd">
              <a:solidFill>
                <a:schemeClr val="accent3">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22-D394-4CB8-B178-B31BBD960D41}"/>
            </c:ext>
          </c:extLst>
        </c:ser>
        <c:ser>
          <c:idx val="75"/>
          <c:order val="35"/>
          <c:spPr>
            <a:ln w="19050" cap="rnd">
              <a:solidFill>
                <a:schemeClr val="accent4">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23-D394-4CB8-B178-B31BBD960D41}"/>
            </c:ext>
          </c:extLst>
        </c:ser>
        <c:ser>
          <c:idx val="76"/>
          <c:order val="36"/>
          <c:spPr>
            <a:ln w="19050" cap="rnd">
              <a:solidFill>
                <a:schemeClr val="accent5">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24-D394-4CB8-B178-B31BBD960D41}"/>
            </c:ext>
          </c:extLst>
        </c:ser>
        <c:ser>
          <c:idx val="77"/>
          <c:order val="37"/>
          <c:tx>
            <c:strRef>
              <c:f>'Rechenschema verbessert Nov (5)'!#REF!</c:f>
              <c:strCache>
                <c:ptCount val="1"/>
                <c:pt idx="0">
                  <c:v>#REF!</c:v>
                </c:pt>
              </c:strCache>
            </c:strRef>
          </c:tx>
          <c:spPr>
            <a:ln w="19050" cap="rnd">
              <a:solidFill>
                <a:schemeClr val="accent6">
                  <a:lumMod val="80000"/>
                </a:schemeClr>
              </a:solidFill>
              <a:round/>
            </a:ln>
            <a:effectLst/>
          </c:spPr>
          <c:marker>
            <c:symbol val="none"/>
          </c:marker>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25-D394-4CB8-B178-B31BBD960D41}"/>
            </c:ext>
          </c:extLst>
        </c:ser>
        <c:ser>
          <c:idx val="78"/>
          <c:order val="38"/>
          <c:tx>
            <c:strRef>
              <c:f>'Rechenschema Nov 2023'!$B$47</c:f>
              <c:strCache>
                <c:ptCount val="1"/>
                <c:pt idx="0">
                  <c:v>Exponentialfunktion (Startwert 0.35 p.a., anpassbar in C44)</c:v>
                </c:pt>
              </c:strCache>
            </c:strRef>
          </c:tx>
          <c:spPr>
            <a:ln w="19050" cap="rnd">
              <a:solidFill>
                <a:srgbClr val="FF0000"/>
              </a:solidFill>
              <a:prstDash val="sysDot"/>
              <a:round/>
            </a:ln>
            <a:effectLst/>
          </c:spPr>
          <c:marker>
            <c:symbol val="none"/>
          </c:marker>
          <c:val>
            <c:numRef>
              <c:f>'Rechenschema Nov 2023'!$D$47:$AL$47</c:f>
              <c:numCache>
                <c:formatCode>0.00</c:formatCode>
                <c:ptCount val="35"/>
                <c:pt idx="0">
                  <c:v>4</c:v>
                </c:pt>
                <c:pt idx="1">
                  <c:v>4.9843069223495231</c:v>
                </c:pt>
                <c:pt idx="2">
                  <c:v>6.2108288740453439</c:v>
                </c:pt>
                <c:pt idx="3">
                  <c:v>7.7391693376081268</c:v>
                </c:pt>
                <c:pt idx="4">
                  <c:v>9.643598825668839</c:v>
                </c:pt>
                <c:pt idx="5">
                  <c:v>12.016664095785734</c:v>
                </c:pt>
                <c:pt idx="6">
                  <c:v>14.973685509043451</c:v>
                </c:pt>
                <c:pt idx="7">
                  <c:v>18.658361083952503</c:v>
                </c:pt>
                <c:pt idx="8">
                  <c:v>23.249749577610356</c:v>
                </c:pt>
                <c:pt idx="9">
                  <c:v>28.970971940644048</c:v>
                </c:pt>
                <c:pt idx="10">
                  <c:v>36.100053997736488</c:v>
                </c:pt>
                <c:pt idx="11">
                  <c:v>44.983437259527378</c:v>
                </c:pt>
                <c:pt idx="12">
                  <c:v>56.052814430934461</c:v>
                </c:pt>
                <c:pt idx="13">
                  <c:v>69.846107746319959</c:v>
                </c:pt>
                <c:pt idx="14">
                  <c:v>87.033609584788323</c:v>
                </c:pt>
                <c:pt idx="15">
                  <c:v>108.45055568263153</c:v>
                </c:pt>
                <c:pt idx="16">
                  <c:v>135.13771385539823</c:v>
                </c:pt>
                <c:pt idx="17">
                  <c:v>168.39196065998763</c:v>
                </c:pt>
                <c:pt idx="18">
                  <c:v>209.8293037963962</c:v>
                </c:pt>
                <c:pt idx="19">
                  <c:v>261.46341285603961</c:v>
                </c:pt>
                <c:pt idx="20">
                  <c:v>325.80347465987256</c:v>
                </c:pt>
                <c:pt idx="21">
                  <c:v>405.97612851818252</c:v>
                </c:pt>
                <c:pt idx="22">
                  <c:v>505.87740692045907</c:v>
                </c:pt>
                <c:pt idx="23">
                  <c:v>630.36206529346748</c:v>
                </c:pt>
                <c:pt idx="24">
                  <c:v>785.47950140719365</c:v>
                </c:pt>
                <c:pt idx="25">
                  <c:v>978.76772905688154</c:v>
                </c:pt>
                <c:pt idx="26">
                  <c:v>1219.6196918276341</c:v>
                </c:pt>
                <c:pt idx="27">
                  <c:v>1519.7397181525682</c:v>
                </c:pt>
                <c:pt idx="28">
                  <c:v>1893.7122993393393</c:v>
                </c:pt>
                <c:pt idx="29">
                  <c:v>2359.7108306338746</c:v>
                </c:pt>
                <c:pt idx="30">
                  <c:v>2940.3807569678906</c:v>
                </c:pt>
                <c:pt idx="31">
                  <c:v>3663.9400403245995</c:v>
                </c:pt>
                <c:pt idx="32">
                  <c:v>4565.5504265158715</c:v>
                </c:pt>
                <c:pt idx="33">
                  <c:v>5689.0261488047181</c:v>
                </c:pt>
                <c:pt idx="34">
                  <c:v>7088.9631037287063</c:v>
                </c:pt>
              </c:numCache>
            </c:numRef>
          </c:val>
          <c:smooth val="0"/>
          <c:extLst>
            <c:ext xmlns:c16="http://schemas.microsoft.com/office/drawing/2014/chart" uri="{C3380CC4-5D6E-409C-BE32-E72D297353CC}">
              <c16:uniqueId val="{00000026-D394-4CB8-B178-B31BBD960D41}"/>
            </c:ext>
          </c:extLst>
        </c:ser>
        <c:ser>
          <c:idx val="0"/>
          <c:order val="40"/>
          <c:spPr>
            <a:ln w="19050" cap="rnd">
              <a:solidFill>
                <a:schemeClr val="accent1"/>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2023'!$D$22:$AL$22</c:f>
              <c:numCache>
                <c:formatCode>0.00</c:formatCode>
                <c:ptCount val="35"/>
                <c:pt idx="0">
                  <c:v>2</c:v>
                </c:pt>
                <c:pt idx="1">
                  <c:v>2</c:v>
                </c:pt>
                <c:pt idx="2">
                  <c:v>2</c:v>
                </c:pt>
                <c:pt idx="3">
                  <c:v>2</c:v>
                </c:pt>
                <c:pt idx="4">
                  <c:v>2</c:v>
                </c:pt>
                <c:pt idx="5">
                  <c:v>2</c:v>
                </c:pt>
                <c:pt idx="6">
                  <c:v>2</c:v>
                </c:pt>
                <c:pt idx="7">
                  <c:v>2</c:v>
                </c:pt>
                <c:pt idx="8">
                  <c:v>2</c:v>
                </c:pt>
                <c:pt idx="9">
                  <c:v>2</c:v>
                </c:pt>
                <c:pt idx="10">
                  <c:v>2</c:v>
                </c:pt>
                <c:pt idx="11">
                  <c:v>2</c:v>
                </c:pt>
              </c:numCache>
            </c:numRef>
          </c:val>
          <c:smooth val="0"/>
          <c:extLst>
            <c:ext xmlns:c16="http://schemas.microsoft.com/office/drawing/2014/chart" uri="{C3380CC4-5D6E-409C-BE32-E72D297353CC}">
              <c16:uniqueId val="{00000027-D394-4CB8-B178-B31BBD960D41}"/>
            </c:ext>
          </c:extLst>
        </c:ser>
        <c:ser>
          <c:idx val="1"/>
          <c:order val="41"/>
          <c:spPr>
            <a:ln w="19050" cap="rnd">
              <a:solidFill>
                <a:schemeClr val="accent2"/>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2023'!$D$23:$AL$23</c:f>
              <c:numCache>
                <c:formatCode>0.00</c:formatCode>
                <c:ptCount val="35"/>
                <c:pt idx="0">
                  <c:v>1.55</c:v>
                </c:pt>
                <c:pt idx="1">
                  <c:v>3.1</c:v>
                </c:pt>
                <c:pt idx="2">
                  <c:v>4.6500000000000004</c:v>
                </c:pt>
                <c:pt idx="3">
                  <c:v>6.2</c:v>
                </c:pt>
                <c:pt idx="4">
                  <c:v>7.75</c:v>
                </c:pt>
                <c:pt idx="5">
                  <c:v>9.3000000000000007</c:v>
                </c:pt>
                <c:pt idx="6">
                  <c:v>10.850000000000001</c:v>
                </c:pt>
                <c:pt idx="7">
                  <c:v>12.400000000000002</c:v>
                </c:pt>
                <c:pt idx="8">
                  <c:v>13.950000000000003</c:v>
                </c:pt>
                <c:pt idx="9">
                  <c:v>15.500000000000004</c:v>
                </c:pt>
                <c:pt idx="10">
                  <c:v>17.050000000000004</c:v>
                </c:pt>
                <c:pt idx="11">
                  <c:v>18.600000000000005</c:v>
                </c:pt>
                <c:pt idx="12">
                  <c:v>20.150000000000006</c:v>
                </c:pt>
                <c:pt idx="13">
                  <c:v>21.700000000000006</c:v>
                </c:pt>
              </c:numCache>
            </c:numRef>
          </c:val>
          <c:smooth val="0"/>
          <c:extLst>
            <c:ext xmlns:c16="http://schemas.microsoft.com/office/drawing/2014/chart" uri="{C3380CC4-5D6E-409C-BE32-E72D297353CC}">
              <c16:uniqueId val="{00000028-D394-4CB8-B178-B31BBD960D41}"/>
            </c:ext>
          </c:extLst>
        </c:ser>
        <c:ser>
          <c:idx val="2"/>
          <c:order val="42"/>
          <c:spPr>
            <a:ln w="19050" cap="rnd">
              <a:solidFill>
                <a:schemeClr val="accent3"/>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2023'!$D$24:$AL$24</c:f>
              <c:numCache>
                <c:formatCode>0.00</c:formatCode>
                <c:ptCount val="35"/>
                <c:pt idx="2">
                  <c:v>2.4025000000000003</c:v>
                </c:pt>
                <c:pt idx="3">
                  <c:v>4.8050000000000006</c:v>
                </c:pt>
                <c:pt idx="4">
                  <c:v>7.2075000000000014</c:v>
                </c:pt>
                <c:pt idx="5">
                  <c:v>9.6100000000000012</c:v>
                </c:pt>
                <c:pt idx="6">
                  <c:v>12.012500000000001</c:v>
                </c:pt>
                <c:pt idx="7">
                  <c:v>14.415000000000001</c:v>
                </c:pt>
                <c:pt idx="8">
                  <c:v>16.817500000000003</c:v>
                </c:pt>
                <c:pt idx="9">
                  <c:v>19.220000000000002</c:v>
                </c:pt>
                <c:pt idx="10">
                  <c:v>21.622500000000002</c:v>
                </c:pt>
                <c:pt idx="11">
                  <c:v>24.025000000000002</c:v>
                </c:pt>
                <c:pt idx="12">
                  <c:v>26.427500000000002</c:v>
                </c:pt>
                <c:pt idx="13">
                  <c:v>28.830000000000002</c:v>
                </c:pt>
                <c:pt idx="14">
                  <c:v>31.232500000000002</c:v>
                </c:pt>
                <c:pt idx="15">
                  <c:v>33.635000000000005</c:v>
                </c:pt>
              </c:numCache>
            </c:numRef>
          </c:val>
          <c:smooth val="0"/>
          <c:extLst>
            <c:ext xmlns:c16="http://schemas.microsoft.com/office/drawing/2014/chart" uri="{C3380CC4-5D6E-409C-BE32-E72D297353CC}">
              <c16:uniqueId val="{00000029-D394-4CB8-B178-B31BBD960D41}"/>
            </c:ext>
          </c:extLst>
        </c:ser>
        <c:ser>
          <c:idx val="3"/>
          <c:order val="43"/>
          <c:spPr>
            <a:ln w="19050" cap="rnd">
              <a:solidFill>
                <a:schemeClr val="accent4"/>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2023'!$D$25:$AL$25</c:f>
              <c:numCache>
                <c:formatCode>0.00</c:formatCode>
                <c:ptCount val="35"/>
                <c:pt idx="4">
                  <c:v>3.7238750000000005</c:v>
                </c:pt>
                <c:pt idx="5">
                  <c:v>7.447750000000001</c:v>
                </c:pt>
                <c:pt idx="6">
                  <c:v>11.171625000000002</c:v>
                </c:pt>
                <c:pt idx="7">
                  <c:v>14.895500000000002</c:v>
                </c:pt>
                <c:pt idx="8">
                  <c:v>18.619375000000002</c:v>
                </c:pt>
                <c:pt idx="9">
                  <c:v>22.343250000000001</c:v>
                </c:pt>
                <c:pt idx="10">
                  <c:v>26.067125000000001</c:v>
                </c:pt>
                <c:pt idx="11">
                  <c:v>29.791</c:v>
                </c:pt>
                <c:pt idx="12">
                  <c:v>33.514875000000004</c:v>
                </c:pt>
                <c:pt idx="13">
                  <c:v>37.238750000000003</c:v>
                </c:pt>
                <c:pt idx="14">
                  <c:v>40.962625000000003</c:v>
                </c:pt>
                <c:pt idx="15">
                  <c:v>44.686500000000002</c:v>
                </c:pt>
                <c:pt idx="16" formatCode="0">
                  <c:v>48.410375000000002</c:v>
                </c:pt>
                <c:pt idx="17" formatCode="0">
                  <c:v>52.134250000000002</c:v>
                </c:pt>
              </c:numCache>
            </c:numRef>
          </c:val>
          <c:smooth val="0"/>
          <c:extLst>
            <c:ext xmlns:c16="http://schemas.microsoft.com/office/drawing/2014/chart" uri="{C3380CC4-5D6E-409C-BE32-E72D297353CC}">
              <c16:uniqueId val="{0000002A-D394-4CB8-B178-B31BBD960D41}"/>
            </c:ext>
          </c:extLst>
        </c:ser>
        <c:ser>
          <c:idx val="4"/>
          <c:order val="44"/>
          <c:spPr>
            <a:ln w="19050" cap="rnd">
              <a:solidFill>
                <a:schemeClr val="accent5"/>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2023'!$D$26:$AL$26</c:f>
              <c:numCache>
                <c:formatCode>0.00</c:formatCode>
                <c:ptCount val="35"/>
                <c:pt idx="6">
                  <c:v>5.7720062500000013</c:v>
                </c:pt>
                <c:pt idx="7">
                  <c:v>11.544012500000003</c:v>
                </c:pt>
                <c:pt idx="8">
                  <c:v>17.316018750000005</c:v>
                </c:pt>
                <c:pt idx="9">
                  <c:v>23.088025000000005</c:v>
                </c:pt>
                <c:pt idx="10">
                  <c:v>28.860031250000006</c:v>
                </c:pt>
                <c:pt idx="11">
                  <c:v>34.63203750000001</c:v>
                </c:pt>
                <c:pt idx="12">
                  <c:v>40.404043750000014</c:v>
                </c:pt>
                <c:pt idx="13">
                  <c:v>46.176050000000018</c:v>
                </c:pt>
                <c:pt idx="14">
                  <c:v>51.948056250000022</c:v>
                </c:pt>
                <c:pt idx="15">
                  <c:v>57.720062500000026</c:v>
                </c:pt>
                <c:pt idx="16" formatCode="0">
                  <c:v>63.49206875000003</c:v>
                </c:pt>
                <c:pt idx="17" formatCode="0">
                  <c:v>69.264075000000034</c:v>
                </c:pt>
                <c:pt idx="18" formatCode="0">
                  <c:v>75.036081250000038</c:v>
                </c:pt>
                <c:pt idx="19" formatCode="0">
                  <c:v>80.808087500000042</c:v>
                </c:pt>
              </c:numCache>
            </c:numRef>
          </c:val>
          <c:smooth val="0"/>
          <c:extLst>
            <c:ext xmlns:c16="http://schemas.microsoft.com/office/drawing/2014/chart" uri="{C3380CC4-5D6E-409C-BE32-E72D297353CC}">
              <c16:uniqueId val="{0000002B-D394-4CB8-B178-B31BBD960D41}"/>
            </c:ext>
          </c:extLst>
        </c:ser>
        <c:ser>
          <c:idx val="5"/>
          <c:order val="45"/>
          <c:spPr>
            <a:ln w="19050" cap="rnd">
              <a:solidFill>
                <a:schemeClr val="accent6"/>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2023'!$D$27:$AL$27</c:f>
              <c:numCache>
                <c:formatCode>0.00</c:formatCode>
                <c:ptCount val="35"/>
                <c:pt idx="8">
                  <c:v>8.9466096875000023</c:v>
                </c:pt>
                <c:pt idx="9">
                  <c:v>17.893219375000005</c:v>
                </c:pt>
                <c:pt idx="10">
                  <c:v>26.839829062500009</c:v>
                </c:pt>
                <c:pt idx="11">
                  <c:v>35.786438750000009</c:v>
                </c:pt>
                <c:pt idx="12">
                  <c:v>44.73304843750001</c:v>
                </c:pt>
                <c:pt idx="13">
                  <c:v>53.67965812500001</c:v>
                </c:pt>
                <c:pt idx="14">
                  <c:v>62.626267812500011</c:v>
                </c:pt>
                <c:pt idx="15">
                  <c:v>71.572877500000018</c:v>
                </c:pt>
                <c:pt idx="16" formatCode="0">
                  <c:v>80.519487187500019</c:v>
                </c:pt>
                <c:pt idx="17" formatCode="0">
                  <c:v>89.466096875000019</c:v>
                </c:pt>
                <c:pt idx="18" formatCode="0">
                  <c:v>98.41270656250002</c:v>
                </c:pt>
                <c:pt idx="19" formatCode="0">
                  <c:v>107.35931625000002</c:v>
                </c:pt>
                <c:pt idx="20" formatCode="0">
                  <c:v>116.30592593750002</c:v>
                </c:pt>
                <c:pt idx="21" formatCode="0">
                  <c:v>125.25253562500002</c:v>
                </c:pt>
              </c:numCache>
            </c:numRef>
          </c:val>
          <c:smooth val="0"/>
          <c:extLst>
            <c:ext xmlns:c16="http://schemas.microsoft.com/office/drawing/2014/chart" uri="{C3380CC4-5D6E-409C-BE32-E72D297353CC}">
              <c16:uniqueId val="{0000002C-D394-4CB8-B178-B31BBD960D41}"/>
            </c:ext>
          </c:extLst>
        </c:ser>
        <c:ser>
          <c:idx val="6"/>
          <c:order val="46"/>
          <c:spPr>
            <a:ln w="19050" cap="rnd">
              <a:solidFill>
                <a:schemeClr val="accent1">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2023'!$D$28:$AL$28</c:f>
              <c:numCache>
                <c:formatCode>0.00</c:formatCode>
                <c:ptCount val="35"/>
                <c:pt idx="10">
                  <c:v>13.867245015625006</c:v>
                </c:pt>
                <c:pt idx="11">
                  <c:v>27.734490031250012</c:v>
                </c:pt>
                <c:pt idx="12">
                  <c:v>41.601735046875021</c:v>
                </c:pt>
                <c:pt idx="13">
                  <c:v>55.468980062500023</c:v>
                </c:pt>
                <c:pt idx="14">
                  <c:v>69.336225078125025</c:v>
                </c:pt>
                <c:pt idx="15">
                  <c:v>83.203470093750028</c:v>
                </c:pt>
                <c:pt idx="16" formatCode="0">
                  <c:v>97.07071510937503</c:v>
                </c:pt>
                <c:pt idx="17" formatCode="0">
                  <c:v>110.93796012500003</c:v>
                </c:pt>
                <c:pt idx="18" formatCode="0">
                  <c:v>124.80520514062503</c:v>
                </c:pt>
                <c:pt idx="19" formatCode="0">
                  <c:v>138.67245015625005</c:v>
                </c:pt>
                <c:pt idx="20" formatCode="0">
                  <c:v>152.53969517187505</c:v>
                </c:pt>
                <c:pt idx="21" formatCode="0">
                  <c:v>166.40694018750006</c:v>
                </c:pt>
                <c:pt idx="22" formatCode="0">
                  <c:v>180.27418520312506</c:v>
                </c:pt>
                <c:pt idx="23" formatCode="0">
                  <c:v>194.14143021875006</c:v>
                </c:pt>
              </c:numCache>
            </c:numRef>
          </c:val>
          <c:smooth val="0"/>
          <c:extLst>
            <c:ext xmlns:c16="http://schemas.microsoft.com/office/drawing/2014/chart" uri="{C3380CC4-5D6E-409C-BE32-E72D297353CC}">
              <c16:uniqueId val="{0000002D-D394-4CB8-B178-B31BBD960D41}"/>
            </c:ext>
          </c:extLst>
        </c:ser>
        <c:ser>
          <c:idx val="7"/>
          <c:order val="47"/>
          <c:spPr>
            <a:ln w="19050" cap="rnd">
              <a:solidFill>
                <a:schemeClr val="accent2">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2023'!$D$29:$AL$29</c:f>
              <c:numCache>
                <c:formatCode>0.00</c:formatCode>
                <c:ptCount val="35"/>
                <c:pt idx="12">
                  <c:v>21.494229774218759</c:v>
                </c:pt>
                <c:pt idx="13">
                  <c:v>42.988459548437518</c:v>
                </c:pt>
                <c:pt idx="14">
                  <c:v>64.482689322656285</c:v>
                </c:pt>
                <c:pt idx="15">
                  <c:v>85.976919096875037</c:v>
                </c:pt>
                <c:pt idx="16" formatCode="0">
                  <c:v>107.47114887109379</c:v>
                </c:pt>
                <c:pt idx="17" formatCode="0">
                  <c:v>128.96537864531254</c:v>
                </c:pt>
                <c:pt idx="18" formatCode="0">
                  <c:v>150.45960841953129</c:v>
                </c:pt>
                <c:pt idx="19" formatCode="0">
                  <c:v>171.95383819375004</c:v>
                </c:pt>
                <c:pt idx="20" formatCode="0">
                  <c:v>193.4480679679688</c:v>
                </c:pt>
                <c:pt idx="21" formatCode="0">
                  <c:v>214.94229774218755</c:v>
                </c:pt>
                <c:pt idx="22" formatCode="0">
                  <c:v>236.4365275164063</c:v>
                </c:pt>
                <c:pt idx="23" formatCode="0">
                  <c:v>257.93075729062508</c:v>
                </c:pt>
                <c:pt idx="24" formatCode="0">
                  <c:v>279.42498706484383</c:v>
                </c:pt>
                <c:pt idx="25" formatCode="0">
                  <c:v>300.91921683906259</c:v>
                </c:pt>
              </c:numCache>
            </c:numRef>
          </c:val>
          <c:smooth val="0"/>
          <c:extLst>
            <c:ext xmlns:c16="http://schemas.microsoft.com/office/drawing/2014/chart" uri="{C3380CC4-5D6E-409C-BE32-E72D297353CC}">
              <c16:uniqueId val="{0000002E-D394-4CB8-B178-B31BBD960D41}"/>
            </c:ext>
          </c:extLst>
        </c:ser>
        <c:ser>
          <c:idx val="8"/>
          <c:order val="48"/>
          <c:spPr>
            <a:ln w="19050" cap="rnd">
              <a:solidFill>
                <a:schemeClr val="accent3">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2023'!$D$30:$AL$30</c:f>
              <c:numCache>
                <c:formatCode>0.00</c:formatCode>
                <c:ptCount val="35"/>
                <c:pt idx="14">
                  <c:v>33.316056150039081</c:v>
                </c:pt>
                <c:pt idx="15">
                  <c:v>66.632112300078163</c:v>
                </c:pt>
                <c:pt idx="16" formatCode="0">
                  <c:v>99.948168450117237</c:v>
                </c:pt>
                <c:pt idx="17" formatCode="0">
                  <c:v>133.26422460015633</c:v>
                </c:pt>
                <c:pt idx="18" formatCode="0">
                  <c:v>166.58028075019541</c:v>
                </c:pt>
                <c:pt idx="19" formatCode="0">
                  <c:v>199.8963369002345</c:v>
                </c:pt>
                <c:pt idx="20" formatCode="0">
                  <c:v>233.21239305027359</c:v>
                </c:pt>
                <c:pt idx="21" formatCode="0">
                  <c:v>266.52844920031265</c:v>
                </c:pt>
                <c:pt idx="22" formatCode="0">
                  <c:v>299.84450535035171</c:v>
                </c:pt>
                <c:pt idx="23" formatCode="0">
                  <c:v>333.16056150039077</c:v>
                </c:pt>
                <c:pt idx="24" formatCode="0">
                  <c:v>366.47661765042983</c:v>
                </c:pt>
                <c:pt idx="25" formatCode="0">
                  <c:v>399.79267380046889</c:v>
                </c:pt>
                <c:pt idx="26" formatCode="0">
                  <c:v>433.10872995050795</c:v>
                </c:pt>
                <c:pt idx="27" formatCode="0">
                  <c:v>466.42478610054701</c:v>
                </c:pt>
              </c:numCache>
            </c:numRef>
          </c:val>
          <c:smooth val="0"/>
          <c:extLst>
            <c:ext xmlns:c16="http://schemas.microsoft.com/office/drawing/2014/chart" uri="{C3380CC4-5D6E-409C-BE32-E72D297353CC}">
              <c16:uniqueId val="{0000002F-D394-4CB8-B178-B31BBD960D41}"/>
            </c:ext>
          </c:extLst>
        </c:ser>
        <c:ser>
          <c:idx val="9"/>
          <c:order val="49"/>
          <c:spPr>
            <a:ln w="19050" cap="rnd">
              <a:solidFill>
                <a:schemeClr val="accent4">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2023'!$D$31:$AL$31</c:f>
              <c:numCache>
                <c:formatCode>0.00</c:formatCode>
                <c:ptCount val="35"/>
                <c:pt idx="16" formatCode="0">
                  <c:v>51.63988703256058</c:v>
                </c:pt>
                <c:pt idx="17" formatCode="0">
                  <c:v>103.27977406512116</c:v>
                </c:pt>
                <c:pt idx="18" formatCode="0">
                  <c:v>154.91966109768174</c:v>
                </c:pt>
                <c:pt idx="19" formatCode="0">
                  <c:v>206.55954813024232</c:v>
                </c:pt>
                <c:pt idx="20" formatCode="0">
                  <c:v>258.1994351628029</c:v>
                </c:pt>
                <c:pt idx="21" formatCode="0">
                  <c:v>309.83932219536348</c:v>
                </c:pt>
                <c:pt idx="22" formatCode="0">
                  <c:v>361.47920922792406</c:v>
                </c:pt>
                <c:pt idx="23" formatCode="0">
                  <c:v>413.11909626048464</c:v>
                </c:pt>
                <c:pt idx="24" formatCode="0">
                  <c:v>464.75898329304522</c:v>
                </c:pt>
                <c:pt idx="25" formatCode="0">
                  <c:v>516.3988703256058</c:v>
                </c:pt>
                <c:pt idx="26" formatCode="0">
                  <c:v>568.03875735816632</c:v>
                </c:pt>
                <c:pt idx="27" formatCode="0">
                  <c:v>619.67864439072696</c:v>
                </c:pt>
                <c:pt idx="28" formatCode="0">
                  <c:v>671.3185314232876</c:v>
                </c:pt>
                <c:pt idx="29" formatCode="0">
                  <c:v>722.95841845584823</c:v>
                </c:pt>
              </c:numCache>
            </c:numRef>
          </c:val>
          <c:smooth val="0"/>
          <c:extLst>
            <c:ext xmlns:c16="http://schemas.microsoft.com/office/drawing/2014/chart" uri="{C3380CC4-5D6E-409C-BE32-E72D297353CC}">
              <c16:uniqueId val="{00000030-D394-4CB8-B178-B31BBD960D41}"/>
            </c:ext>
          </c:extLst>
        </c:ser>
        <c:ser>
          <c:idx val="10"/>
          <c:order val="50"/>
          <c:spPr>
            <a:ln w="19050" cap="rnd">
              <a:solidFill>
                <a:schemeClr val="accent5">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2023'!$D$32:$AL$32</c:f>
              <c:numCache>
                <c:formatCode>0</c:formatCode>
                <c:ptCount val="35"/>
                <c:pt idx="18">
                  <c:v>80.041824900468896</c:v>
                </c:pt>
                <c:pt idx="19">
                  <c:v>160.08364980093779</c:v>
                </c:pt>
                <c:pt idx="20">
                  <c:v>240.12547470140669</c:v>
                </c:pt>
                <c:pt idx="21">
                  <c:v>320.16729960187558</c:v>
                </c:pt>
                <c:pt idx="22">
                  <c:v>400.20912450234448</c:v>
                </c:pt>
                <c:pt idx="23">
                  <c:v>480.25094940281338</c:v>
                </c:pt>
                <c:pt idx="24">
                  <c:v>560.29277430328227</c:v>
                </c:pt>
                <c:pt idx="25">
                  <c:v>640.33459920375117</c:v>
                </c:pt>
                <c:pt idx="26">
                  <c:v>720.37642410422006</c:v>
                </c:pt>
                <c:pt idx="27">
                  <c:v>800.41824900468896</c:v>
                </c:pt>
                <c:pt idx="28">
                  <c:v>880.46007390515786</c:v>
                </c:pt>
                <c:pt idx="29">
                  <c:v>960.50189880562675</c:v>
                </c:pt>
                <c:pt idx="30">
                  <c:v>1040.5437237060955</c:v>
                </c:pt>
                <c:pt idx="31">
                  <c:v>1120.5855486065643</c:v>
                </c:pt>
              </c:numCache>
            </c:numRef>
          </c:val>
          <c:smooth val="0"/>
          <c:extLst>
            <c:ext xmlns:c16="http://schemas.microsoft.com/office/drawing/2014/chart" uri="{C3380CC4-5D6E-409C-BE32-E72D297353CC}">
              <c16:uniqueId val="{00000031-D394-4CB8-B178-B31BBD960D41}"/>
            </c:ext>
          </c:extLst>
        </c:ser>
        <c:ser>
          <c:idx val="11"/>
          <c:order val="51"/>
          <c:spPr>
            <a:ln w="19050" cap="rnd">
              <a:solidFill>
                <a:schemeClr val="accent6">
                  <a:lumMod val="6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2023'!$D$33:$AL$33</c:f>
              <c:numCache>
                <c:formatCode>0</c:formatCode>
                <c:ptCount val="35"/>
                <c:pt idx="20">
                  <c:v>124.06482859572679</c:v>
                </c:pt>
                <c:pt idx="21">
                  <c:v>248.12965719145359</c:v>
                </c:pt>
                <c:pt idx="22">
                  <c:v>372.19448578718038</c:v>
                </c:pt>
                <c:pt idx="23">
                  <c:v>496.25931438290718</c:v>
                </c:pt>
                <c:pt idx="24">
                  <c:v>620.32414297863397</c:v>
                </c:pt>
                <c:pt idx="25">
                  <c:v>744.38897157436077</c:v>
                </c:pt>
                <c:pt idx="26">
                  <c:v>868.45380017008756</c:v>
                </c:pt>
                <c:pt idx="27">
                  <c:v>992.51862876581436</c:v>
                </c:pt>
                <c:pt idx="28">
                  <c:v>1116.5834573615412</c:v>
                </c:pt>
                <c:pt idx="29">
                  <c:v>1240.6482859572679</c:v>
                </c:pt>
                <c:pt idx="30">
                  <c:v>1364.7131145529947</c:v>
                </c:pt>
                <c:pt idx="31">
                  <c:v>1488.7779431487215</c:v>
                </c:pt>
                <c:pt idx="32">
                  <c:v>1612.8427717444483</c:v>
                </c:pt>
                <c:pt idx="33">
                  <c:v>1736.9076003401751</c:v>
                </c:pt>
              </c:numCache>
            </c:numRef>
          </c:val>
          <c:smooth val="0"/>
          <c:extLst>
            <c:ext xmlns:c16="http://schemas.microsoft.com/office/drawing/2014/chart" uri="{C3380CC4-5D6E-409C-BE32-E72D297353CC}">
              <c16:uniqueId val="{00000032-D394-4CB8-B178-B31BBD960D41}"/>
            </c:ext>
          </c:extLst>
        </c:ser>
        <c:ser>
          <c:idx val="12"/>
          <c:order val="52"/>
          <c:spPr>
            <a:ln w="19050" cap="rnd">
              <a:solidFill>
                <a:schemeClr val="accent1">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2023'!$D$34:$AL$34</c:f>
              <c:numCache>
                <c:formatCode>0</c:formatCode>
                <c:ptCount val="35"/>
                <c:pt idx="22">
                  <c:v>192.30048432337657</c:v>
                </c:pt>
                <c:pt idx="23">
                  <c:v>384.60096864675313</c:v>
                </c:pt>
                <c:pt idx="24">
                  <c:v>576.90145297012964</c:v>
                </c:pt>
                <c:pt idx="25">
                  <c:v>769.20193729350626</c:v>
                </c:pt>
                <c:pt idx="26">
                  <c:v>961.50242161688288</c:v>
                </c:pt>
                <c:pt idx="27">
                  <c:v>1153.8029059402595</c:v>
                </c:pt>
                <c:pt idx="28">
                  <c:v>1346.1033902636361</c:v>
                </c:pt>
                <c:pt idx="29">
                  <c:v>1538.4038745870128</c:v>
                </c:pt>
                <c:pt idx="30">
                  <c:v>1730.7043589103894</c:v>
                </c:pt>
                <c:pt idx="31">
                  <c:v>1923.004843233766</c:v>
                </c:pt>
                <c:pt idx="32">
                  <c:v>2115.3053275571424</c:v>
                </c:pt>
                <c:pt idx="33">
                  <c:v>2307.605811880519</c:v>
                </c:pt>
                <c:pt idx="34">
                  <c:v>2499.9062962038956</c:v>
                </c:pt>
              </c:numCache>
            </c:numRef>
          </c:val>
          <c:smooth val="0"/>
          <c:extLst>
            <c:ext xmlns:c16="http://schemas.microsoft.com/office/drawing/2014/chart" uri="{C3380CC4-5D6E-409C-BE32-E72D297353CC}">
              <c16:uniqueId val="{00000033-D394-4CB8-B178-B31BBD960D41}"/>
            </c:ext>
          </c:extLst>
        </c:ser>
        <c:ser>
          <c:idx val="13"/>
          <c:order val="53"/>
          <c:spPr>
            <a:ln w="19050" cap="rnd">
              <a:solidFill>
                <a:schemeClr val="accent2">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2023'!$D$35:$AL$35</c:f>
              <c:numCache>
                <c:formatCode>0</c:formatCode>
                <c:ptCount val="35"/>
                <c:pt idx="24">
                  <c:v>298.0657507012337</c:v>
                </c:pt>
                <c:pt idx="25">
                  <c:v>596.13150140246739</c:v>
                </c:pt>
                <c:pt idx="26">
                  <c:v>894.19725210370109</c:v>
                </c:pt>
                <c:pt idx="27">
                  <c:v>1192.2630028049348</c:v>
                </c:pt>
                <c:pt idx="28">
                  <c:v>1490.3287535061686</c:v>
                </c:pt>
                <c:pt idx="29">
                  <c:v>1788.3945042074024</c:v>
                </c:pt>
                <c:pt idx="30">
                  <c:v>2086.4602549086362</c:v>
                </c:pt>
                <c:pt idx="31">
                  <c:v>2384.52600560987</c:v>
                </c:pt>
                <c:pt idx="32">
                  <c:v>2682.5917563111038</c:v>
                </c:pt>
                <c:pt idx="33">
                  <c:v>2980.6575070123376</c:v>
                </c:pt>
                <c:pt idx="34">
                  <c:v>3278.7232577135715</c:v>
                </c:pt>
              </c:numCache>
            </c:numRef>
          </c:val>
          <c:smooth val="0"/>
          <c:extLst>
            <c:ext xmlns:c16="http://schemas.microsoft.com/office/drawing/2014/chart" uri="{C3380CC4-5D6E-409C-BE32-E72D297353CC}">
              <c16:uniqueId val="{00000034-D394-4CB8-B178-B31BBD960D41}"/>
            </c:ext>
          </c:extLst>
        </c:ser>
        <c:ser>
          <c:idx val="14"/>
          <c:order val="54"/>
          <c:spPr>
            <a:ln w="19050" cap="rnd">
              <a:solidFill>
                <a:schemeClr val="accent3">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2023'!$D$36:$AL$36</c:f>
              <c:numCache>
                <c:formatCode>0</c:formatCode>
                <c:ptCount val="35"/>
                <c:pt idx="26">
                  <c:v>462.00191358691228</c:v>
                </c:pt>
                <c:pt idx="27">
                  <c:v>924.00382717382456</c:v>
                </c:pt>
                <c:pt idx="28">
                  <c:v>1386.0057407607369</c:v>
                </c:pt>
                <c:pt idx="29">
                  <c:v>1848.0076543476491</c:v>
                </c:pt>
                <c:pt idx="30">
                  <c:v>2310.0095679345613</c:v>
                </c:pt>
                <c:pt idx="31">
                  <c:v>2772.0114815214738</c:v>
                </c:pt>
                <c:pt idx="32">
                  <c:v>3234.0133951083862</c:v>
                </c:pt>
                <c:pt idx="33">
                  <c:v>3696.0153086952987</c:v>
                </c:pt>
                <c:pt idx="34">
                  <c:v>4158.0172222822112</c:v>
                </c:pt>
              </c:numCache>
            </c:numRef>
          </c:val>
          <c:smooth val="0"/>
          <c:extLst>
            <c:ext xmlns:c16="http://schemas.microsoft.com/office/drawing/2014/chart" uri="{C3380CC4-5D6E-409C-BE32-E72D297353CC}">
              <c16:uniqueId val="{00000035-D394-4CB8-B178-B31BBD960D41}"/>
            </c:ext>
          </c:extLst>
        </c:ser>
        <c:ser>
          <c:idx val="15"/>
          <c:order val="55"/>
          <c:spPr>
            <a:ln w="19050" cap="rnd">
              <a:solidFill>
                <a:schemeClr val="accent4">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2023'!$D$37:$AL$37</c:f>
              <c:numCache>
                <c:formatCode>0</c:formatCode>
                <c:ptCount val="35"/>
                <c:pt idx="28">
                  <c:v>716.10296605971405</c:v>
                </c:pt>
                <c:pt idx="29">
                  <c:v>1432.2059321194281</c:v>
                </c:pt>
                <c:pt idx="30">
                  <c:v>2148.308898179142</c:v>
                </c:pt>
                <c:pt idx="31">
                  <c:v>2864.4118642388562</c:v>
                </c:pt>
                <c:pt idx="32">
                  <c:v>3580.5148302985704</c:v>
                </c:pt>
                <c:pt idx="33">
                  <c:v>4296.6177963582841</c:v>
                </c:pt>
                <c:pt idx="34">
                  <c:v>5012.7207624179982</c:v>
                </c:pt>
              </c:numCache>
            </c:numRef>
          </c:val>
          <c:smooth val="0"/>
          <c:extLst>
            <c:ext xmlns:c16="http://schemas.microsoft.com/office/drawing/2014/chart" uri="{C3380CC4-5D6E-409C-BE32-E72D297353CC}">
              <c16:uniqueId val="{00000036-D394-4CB8-B178-B31BBD960D41}"/>
            </c:ext>
          </c:extLst>
        </c:ser>
        <c:ser>
          <c:idx val="16"/>
          <c:order val="56"/>
          <c:spPr>
            <a:ln w="19050" cap="rnd">
              <a:solidFill>
                <a:schemeClr val="accent5">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2023'!$D$38:$AL$38</c:f>
              <c:numCache>
                <c:formatCode>0</c:formatCode>
                <c:ptCount val="35"/>
                <c:pt idx="30">
                  <c:v>1109.9595973925568</c:v>
                </c:pt>
                <c:pt idx="31">
                  <c:v>2219.9191947851136</c:v>
                </c:pt>
                <c:pt idx="32">
                  <c:v>3329.8787921776702</c:v>
                </c:pt>
                <c:pt idx="33">
                  <c:v>4439.8383895702273</c:v>
                </c:pt>
                <c:pt idx="34">
                  <c:v>5549.7979869627843</c:v>
                </c:pt>
              </c:numCache>
            </c:numRef>
          </c:val>
          <c:smooth val="0"/>
          <c:extLst>
            <c:ext xmlns:c16="http://schemas.microsoft.com/office/drawing/2014/chart" uri="{C3380CC4-5D6E-409C-BE32-E72D297353CC}">
              <c16:uniqueId val="{00000037-D394-4CB8-B178-B31BBD960D41}"/>
            </c:ext>
          </c:extLst>
        </c:ser>
        <c:ser>
          <c:idx val="17"/>
          <c:order val="57"/>
          <c:spPr>
            <a:ln w="19050" cap="rnd">
              <a:solidFill>
                <a:schemeClr val="accent6">
                  <a:lumMod val="80000"/>
                  <a:lumOff val="2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2023'!$D$39:$AL$39</c:f>
              <c:numCache>
                <c:formatCode>0</c:formatCode>
                <c:ptCount val="35"/>
                <c:pt idx="32">
                  <c:v>1720.437375958463</c:v>
                </c:pt>
                <c:pt idx="33">
                  <c:v>3440.874751916926</c:v>
                </c:pt>
                <c:pt idx="34">
                  <c:v>5161.3121278753888</c:v>
                </c:pt>
              </c:numCache>
            </c:numRef>
          </c:val>
          <c:smooth val="0"/>
          <c:extLst>
            <c:ext xmlns:c16="http://schemas.microsoft.com/office/drawing/2014/chart" uri="{C3380CC4-5D6E-409C-BE32-E72D297353CC}">
              <c16:uniqueId val="{00000038-D394-4CB8-B178-B31BBD960D41}"/>
            </c:ext>
          </c:extLst>
        </c:ser>
        <c:ser>
          <c:idx val="18"/>
          <c:order val="58"/>
          <c:spPr>
            <a:ln w="19050" cap="rnd">
              <a:solidFill>
                <a:schemeClr val="accent1">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2023'!$D$40:$AL$40</c:f>
              <c:numCache>
                <c:formatCode>0</c:formatCode>
                <c:ptCount val="35"/>
                <c:pt idx="34">
                  <c:v>2666.677932735618</c:v>
                </c:pt>
              </c:numCache>
            </c:numRef>
          </c:val>
          <c:smooth val="0"/>
          <c:extLst>
            <c:ext xmlns:c16="http://schemas.microsoft.com/office/drawing/2014/chart" uri="{C3380CC4-5D6E-409C-BE32-E72D297353CC}">
              <c16:uniqueId val="{00000039-D394-4CB8-B178-B31BBD960D41}"/>
            </c:ext>
          </c:extLst>
        </c:ser>
        <c:ser>
          <c:idx val="19"/>
          <c:order val="59"/>
          <c:spPr>
            <a:ln w="19050" cap="rnd">
              <a:solidFill>
                <a:schemeClr val="accent2">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Nov 2023'!$D$41:$AL$41</c:f>
              <c:numCache>
                <c:formatCode>0.0E+00</c:formatCode>
                <c:ptCount val="35"/>
              </c:numCache>
            </c:numRef>
          </c:val>
          <c:smooth val="0"/>
          <c:extLst>
            <c:ext xmlns:c16="http://schemas.microsoft.com/office/drawing/2014/chart" uri="{C3380CC4-5D6E-409C-BE32-E72D297353CC}">
              <c16:uniqueId val="{0000003A-D394-4CB8-B178-B31BBD960D41}"/>
            </c:ext>
          </c:extLst>
        </c:ser>
        <c:ser>
          <c:idx val="20"/>
          <c:order val="60"/>
          <c:spPr>
            <a:ln w="19050" cap="rnd">
              <a:solidFill>
                <a:schemeClr val="accent3">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3B-D394-4CB8-B178-B31BBD960D41}"/>
            </c:ext>
          </c:extLst>
        </c:ser>
        <c:ser>
          <c:idx val="21"/>
          <c:order val="61"/>
          <c:spPr>
            <a:ln w="19050" cap="rnd">
              <a:solidFill>
                <a:schemeClr val="accent4">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3C-D394-4CB8-B178-B31BBD960D41}"/>
            </c:ext>
          </c:extLst>
        </c:ser>
        <c:ser>
          <c:idx val="22"/>
          <c:order val="62"/>
          <c:spPr>
            <a:ln w="19050" cap="rnd">
              <a:solidFill>
                <a:schemeClr val="accent5">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3D-D394-4CB8-B178-B31BBD960D41}"/>
            </c:ext>
          </c:extLst>
        </c:ser>
        <c:ser>
          <c:idx val="23"/>
          <c:order val="63"/>
          <c:spPr>
            <a:ln w="19050" cap="rnd">
              <a:solidFill>
                <a:schemeClr val="accent6">
                  <a:lumMod val="8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3E-D394-4CB8-B178-B31BBD960D41}"/>
            </c:ext>
          </c:extLst>
        </c:ser>
        <c:ser>
          <c:idx val="24"/>
          <c:order val="64"/>
          <c:spPr>
            <a:ln w="19050" cap="rnd">
              <a:solidFill>
                <a:schemeClr val="accent1">
                  <a:lumMod val="60000"/>
                  <a:lumOff val="4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3F-D394-4CB8-B178-B31BBD960D41}"/>
            </c:ext>
          </c:extLst>
        </c:ser>
        <c:ser>
          <c:idx val="25"/>
          <c:order val="65"/>
          <c:spPr>
            <a:ln w="19050" cap="rnd">
              <a:solidFill>
                <a:schemeClr val="accent2">
                  <a:lumMod val="60000"/>
                  <a:lumOff val="4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0-D394-4CB8-B178-B31BBD960D41}"/>
            </c:ext>
          </c:extLst>
        </c:ser>
        <c:ser>
          <c:idx val="26"/>
          <c:order val="66"/>
          <c:spPr>
            <a:ln w="19050" cap="rnd">
              <a:solidFill>
                <a:schemeClr val="accent3">
                  <a:lumMod val="60000"/>
                  <a:lumOff val="4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1-D394-4CB8-B178-B31BBD960D41}"/>
            </c:ext>
          </c:extLst>
        </c:ser>
        <c:ser>
          <c:idx val="27"/>
          <c:order val="67"/>
          <c:spPr>
            <a:ln w="19050" cap="rnd">
              <a:solidFill>
                <a:schemeClr val="accent4">
                  <a:lumMod val="60000"/>
                  <a:lumOff val="4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2-D394-4CB8-B178-B31BBD960D41}"/>
            </c:ext>
          </c:extLst>
        </c:ser>
        <c:ser>
          <c:idx val="28"/>
          <c:order val="68"/>
          <c:spPr>
            <a:ln w="19050" cap="rnd">
              <a:solidFill>
                <a:schemeClr val="accent5">
                  <a:lumMod val="60000"/>
                  <a:lumOff val="4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3-D394-4CB8-B178-B31BBD960D41}"/>
            </c:ext>
          </c:extLst>
        </c:ser>
        <c:ser>
          <c:idx val="29"/>
          <c:order val="69"/>
          <c:spPr>
            <a:ln w="19050" cap="rnd">
              <a:solidFill>
                <a:schemeClr val="accent6">
                  <a:lumMod val="60000"/>
                  <a:lumOff val="4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4-D394-4CB8-B178-B31BBD960D41}"/>
            </c:ext>
          </c:extLst>
        </c:ser>
        <c:ser>
          <c:idx val="30"/>
          <c:order val="70"/>
          <c:spPr>
            <a:ln w="19050" cap="rnd">
              <a:solidFill>
                <a:schemeClr val="accent1">
                  <a:lumMod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5-D394-4CB8-B178-B31BBD960D41}"/>
            </c:ext>
          </c:extLst>
        </c:ser>
        <c:ser>
          <c:idx val="31"/>
          <c:order val="71"/>
          <c:spPr>
            <a:ln w="19050" cap="rnd">
              <a:solidFill>
                <a:schemeClr val="accent2">
                  <a:lumMod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6-D394-4CB8-B178-B31BBD960D41}"/>
            </c:ext>
          </c:extLst>
        </c:ser>
        <c:ser>
          <c:idx val="32"/>
          <c:order val="72"/>
          <c:spPr>
            <a:ln w="19050" cap="rnd">
              <a:solidFill>
                <a:schemeClr val="accent3">
                  <a:lumMod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7-D394-4CB8-B178-B31BBD960D41}"/>
            </c:ext>
          </c:extLst>
        </c:ser>
        <c:ser>
          <c:idx val="33"/>
          <c:order val="73"/>
          <c:spPr>
            <a:ln w="19050" cap="rnd">
              <a:solidFill>
                <a:schemeClr val="accent4">
                  <a:lumMod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8-D394-4CB8-B178-B31BBD960D41}"/>
            </c:ext>
          </c:extLst>
        </c:ser>
        <c:ser>
          <c:idx val="34"/>
          <c:order val="74"/>
          <c:spPr>
            <a:ln w="19050" cap="rnd">
              <a:solidFill>
                <a:schemeClr val="accent5">
                  <a:lumMod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9-D394-4CB8-B178-B31BBD960D41}"/>
            </c:ext>
          </c:extLst>
        </c:ser>
        <c:ser>
          <c:idx val="35"/>
          <c:order val="75"/>
          <c:spPr>
            <a:ln w="19050" cap="rnd">
              <a:solidFill>
                <a:schemeClr val="accent6">
                  <a:lumMod val="5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A-D394-4CB8-B178-B31BBD960D41}"/>
            </c:ext>
          </c:extLst>
        </c:ser>
        <c:ser>
          <c:idx val="36"/>
          <c:order val="76"/>
          <c:spPr>
            <a:ln w="19050" cap="rnd">
              <a:solidFill>
                <a:schemeClr val="accent1">
                  <a:lumMod val="70000"/>
                  <a:lumOff val="30000"/>
                </a:schemeClr>
              </a:solidFill>
              <a:round/>
            </a:ln>
            <a:effectLst/>
          </c:spPr>
          <c:marker>
            <c:symbol val="none"/>
          </c:marker>
          <c:cat>
            <c:numRef>
              <c:f>'Rechenschema Nov 2023'!$D$21:$AL$21</c:f>
              <c:numCache>
                <c:formatCode>General</c:formatCode>
                <c:ptCount val="3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numCache>
            </c:numRef>
          </c:cat>
          <c:val>
            <c:numRef>
              <c:f>'Rechenschema verbessert Nov (5)'!#REF!</c:f>
              <c:numCache>
                <c:formatCode>General</c:formatCode>
                <c:ptCount val="1"/>
                <c:pt idx="0">
                  <c:v>1</c:v>
                </c:pt>
              </c:numCache>
            </c:numRef>
          </c:val>
          <c:smooth val="0"/>
          <c:extLst>
            <c:ext xmlns:c16="http://schemas.microsoft.com/office/drawing/2014/chart" uri="{C3380CC4-5D6E-409C-BE32-E72D297353CC}">
              <c16:uniqueId val="{0000004B-D394-4CB8-B178-B31BBD960D41}"/>
            </c:ext>
          </c:extLst>
        </c:ser>
        <c:ser>
          <c:idx val="37"/>
          <c:order val="77"/>
          <c:tx>
            <c:strRef>
              <c:f>'Rechenschema Nov 2023'!$B$45</c:f>
              <c:strCache>
                <c:ptCount val="1"/>
                <c:pt idx="0">
                  <c:v>Summe Wölfe</c:v>
                </c:pt>
              </c:strCache>
            </c:strRef>
          </c:tx>
          <c:spPr>
            <a:ln w="25400" cap="rnd">
              <a:solidFill>
                <a:srgbClr val="FF0000"/>
              </a:solidFill>
              <a:round/>
            </a:ln>
            <a:effectLst/>
          </c:spPr>
          <c:marker>
            <c:symbol val="none"/>
          </c:marker>
          <c:val>
            <c:numRef>
              <c:f>'Rechenschema Nov 2023'!$D$45:$AL$45</c:f>
              <c:numCache>
                <c:formatCode>0.0E+00</c:formatCode>
                <c:ptCount val="35"/>
                <c:pt idx="0">
                  <c:v>3.55</c:v>
                </c:pt>
                <c:pt idx="1">
                  <c:v>5.0999999999999996</c:v>
                </c:pt>
                <c:pt idx="2">
                  <c:v>9.0525000000000002</c:v>
                </c:pt>
                <c:pt idx="3">
                  <c:v>13.004999999999999</c:v>
                </c:pt>
                <c:pt idx="4">
                  <c:v>20.681375000000003</c:v>
                </c:pt>
                <c:pt idx="5">
                  <c:v>28.357750000000003</c:v>
                </c:pt>
                <c:pt idx="6">
                  <c:v>41.806131250000007</c:v>
                </c:pt>
                <c:pt idx="7">
                  <c:v>55.254512500000011</c:v>
                </c:pt>
                <c:pt idx="8">
                  <c:v>77.649503437500016</c:v>
                </c:pt>
                <c:pt idx="9">
                  <c:v>100.04449437500001</c:v>
                </c:pt>
                <c:pt idx="10">
                  <c:v>136.30673032812501</c:v>
                </c:pt>
                <c:pt idx="11">
                  <c:v>172.56896628125003</c:v>
                </c:pt>
                <c:pt idx="12">
                  <c:v>228.32543200859379</c:v>
                </c:pt>
                <c:pt idx="13">
                  <c:v>286.08189773593756</c:v>
                </c:pt>
                <c:pt idx="14">
                  <c:v>353.90441961332039</c:v>
                </c:pt>
                <c:pt idx="15">
                  <c:v>443.42694149070331</c:v>
                </c:pt>
                <c:pt idx="16">
                  <c:v>548.5518504006468</c:v>
                </c:pt>
                <c:pt idx="17">
                  <c:v>687.31175931059011</c:v>
                </c:pt>
                <c:pt idx="18">
                  <c:v>850.25536812100233</c:v>
                </c:pt>
                <c:pt idx="19">
                  <c:v>1065.3332269314146</c:v>
                </c:pt>
                <c:pt idx="20">
                  <c:v>1317.8958205875538</c:v>
                </c:pt>
                <c:pt idx="21">
                  <c:v>1651.266501743693</c:v>
                </c:pt>
                <c:pt idx="22">
                  <c:v>2042.7385219107086</c:v>
                </c:pt>
                <c:pt idx="23">
                  <c:v>2559.4630777027241</c:v>
                </c:pt>
                <c:pt idx="24">
                  <c:v>3166.2447089615989</c:v>
                </c:pt>
                <c:pt idx="25">
                  <c:v>3967.1677704392232</c:v>
                </c:pt>
                <c:pt idx="26">
                  <c:v>4907.679298890479</c:v>
                </c:pt>
                <c:pt idx="27">
                  <c:v>6149.1100441807957</c:v>
                </c:pt>
                <c:pt idx="28">
                  <c:v>7606.9029132802425</c:v>
                </c:pt>
                <c:pt idx="29">
                  <c:v>9531.1205684802353</c:v>
                </c:pt>
                <c:pt idx="30">
                  <c:v>11790.699515584376</c:v>
                </c:pt>
                <c:pt idx="31">
                  <c:v>14773.236881144367</c:v>
                </c:pt>
                <c:pt idx="32">
                  <c:v>18275.584249155785</c:v>
                </c:pt>
                <c:pt idx="33">
                  <c:v>22898.51716577377</c:v>
                </c:pt>
                <c:pt idx="34">
                  <c:v>28327.155586191468</c:v>
                </c:pt>
              </c:numCache>
            </c:numRef>
          </c:val>
          <c:smooth val="0"/>
          <c:extLst>
            <c:ext xmlns:c16="http://schemas.microsoft.com/office/drawing/2014/chart" uri="{C3380CC4-5D6E-409C-BE32-E72D297353CC}">
              <c16:uniqueId val="{0000004C-D394-4CB8-B178-B31BBD960D41}"/>
            </c:ext>
          </c:extLst>
        </c:ser>
        <c:ser>
          <c:idx val="38"/>
          <c:order val="78"/>
          <c:tx>
            <c:strRef>
              <c:f>'Rechenschema Nov 2023'!$B$47</c:f>
              <c:strCache>
                <c:ptCount val="1"/>
                <c:pt idx="0">
                  <c:v>Exponentialfunktion (Startwert 0.35 p.a., anpassbar in C44)</c:v>
                </c:pt>
              </c:strCache>
            </c:strRef>
          </c:tx>
          <c:spPr>
            <a:ln w="19050" cap="rnd">
              <a:solidFill>
                <a:srgbClr val="FF0000"/>
              </a:solidFill>
              <a:prstDash val="sysDot"/>
              <a:round/>
            </a:ln>
            <a:effectLst/>
          </c:spPr>
          <c:marker>
            <c:symbol val="none"/>
          </c:marker>
          <c:val>
            <c:numRef>
              <c:f>'Rechenschema Nov 2023'!$D$47:$AL$47</c:f>
              <c:numCache>
                <c:formatCode>0.00</c:formatCode>
                <c:ptCount val="35"/>
                <c:pt idx="0">
                  <c:v>4</c:v>
                </c:pt>
                <c:pt idx="1">
                  <c:v>4.9843069223495231</c:v>
                </c:pt>
                <c:pt idx="2">
                  <c:v>6.2108288740453439</c:v>
                </c:pt>
                <c:pt idx="3">
                  <c:v>7.7391693376081268</c:v>
                </c:pt>
                <c:pt idx="4">
                  <c:v>9.643598825668839</c:v>
                </c:pt>
                <c:pt idx="5">
                  <c:v>12.016664095785734</c:v>
                </c:pt>
                <c:pt idx="6">
                  <c:v>14.973685509043451</c:v>
                </c:pt>
                <c:pt idx="7">
                  <c:v>18.658361083952503</c:v>
                </c:pt>
                <c:pt idx="8">
                  <c:v>23.249749577610356</c:v>
                </c:pt>
                <c:pt idx="9">
                  <c:v>28.970971940644048</c:v>
                </c:pt>
                <c:pt idx="10">
                  <c:v>36.100053997736488</c:v>
                </c:pt>
                <c:pt idx="11">
                  <c:v>44.983437259527378</c:v>
                </c:pt>
                <c:pt idx="12">
                  <c:v>56.052814430934461</c:v>
                </c:pt>
                <c:pt idx="13">
                  <c:v>69.846107746319959</c:v>
                </c:pt>
                <c:pt idx="14">
                  <c:v>87.033609584788323</c:v>
                </c:pt>
                <c:pt idx="15">
                  <c:v>108.45055568263153</c:v>
                </c:pt>
                <c:pt idx="16">
                  <c:v>135.13771385539823</c:v>
                </c:pt>
                <c:pt idx="17">
                  <c:v>168.39196065998763</c:v>
                </c:pt>
                <c:pt idx="18">
                  <c:v>209.8293037963962</c:v>
                </c:pt>
                <c:pt idx="19">
                  <c:v>261.46341285603961</c:v>
                </c:pt>
                <c:pt idx="20">
                  <c:v>325.80347465987256</c:v>
                </c:pt>
                <c:pt idx="21">
                  <c:v>405.97612851818252</c:v>
                </c:pt>
                <c:pt idx="22">
                  <c:v>505.87740692045907</c:v>
                </c:pt>
                <c:pt idx="23">
                  <c:v>630.36206529346748</c:v>
                </c:pt>
                <c:pt idx="24">
                  <c:v>785.47950140719365</c:v>
                </c:pt>
                <c:pt idx="25">
                  <c:v>978.76772905688154</c:v>
                </c:pt>
                <c:pt idx="26">
                  <c:v>1219.6196918276341</c:v>
                </c:pt>
                <c:pt idx="27">
                  <c:v>1519.7397181525682</c:v>
                </c:pt>
                <c:pt idx="28">
                  <c:v>1893.7122993393393</c:v>
                </c:pt>
                <c:pt idx="29">
                  <c:v>2359.7108306338746</c:v>
                </c:pt>
                <c:pt idx="30">
                  <c:v>2940.3807569678906</c:v>
                </c:pt>
                <c:pt idx="31">
                  <c:v>3663.9400403245995</c:v>
                </c:pt>
                <c:pt idx="32">
                  <c:v>4565.5504265158715</c:v>
                </c:pt>
                <c:pt idx="33">
                  <c:v>5689.0261488047181</c:v>
                </c:pt>
                <c:pt idx="34">
                  <c:v>7088.9631037287063</c:v>
                </c:pt>
              </c:numCache>
            </c:numRef>
          </c:val>
          <c:smooth val="0"/>
          <c:extLst>
            <c:ext xmlns:c16="http://schemas.microsoft.com/office/drawing/2014/chart" uri="{C3380CC4-5D6E-409C-BE32-E72D297353CC}">
              <c16:uniqueId val="{0000004D-D394-4CB8-B178-B31BBD960D41}"/>
            </c:ext>
          </c:extLst>
        </c:ser>
        <c:dLbls>
          <c:showLegendKey val="0"/>
          <c:showVal val="0"/>
          <c:showCatName val="0"/>
          <c:showSerName val="0"/>
          <c:showPercent val="0"/>
          <c:showBubbleSize val="0"/>
        </c:dLbls>
        <c:marker val="1"/>
        <c:smooth val="0"/>
        <c:axId val="932255104"/>
        <c:axId val="932259784"/>
        <c:extLst/>
      </c:lineChart>
      <c:lineChart>
        <c:grouping val="standard"/>
        <c:varyColors val="0"/>
        <c:ser>
          <c:idx val="79"/>
          <c:order val="39"/>
          <c:tx>
            <c:strRef>
              <c:f>'Rechenschema Nov 2023'!$B$46:$D$46</c:f>
              <c:strCache>
                <c:ptCount val="3"/>
                <c:pt idx="0">
                  <c:v>Quotient </c:v>
                </c:pt>
              </c:strCache>
            </c:strRef>
          </c:tx>
          <c:spPr>
            <a:ln w="19050" cap="rnd">
              <a:solidFill>
                <a:srgbClr val="0070C0"/>
              </a:solidFill>
              <a:round/>
            </a:ln>
            <a:effectLst/>
          </c:spPr>
          <c:marker>
            <c:symbol val="none"/>
          </c:marker>
          <c:val>
            <c:numRef>
              <c:f>'Rechenschema Nov 2023'!$E$46:$AL$46</c:f>
              <c:numCache>
                <c:formatCode>0.0E+00</c:formatCode>
                <c:ptCount val="34"/>
                <c:pt idx="0">
                  <c:v>1.436619718309859</c:v>
                </c:pt>
                <c:pt idx="1">
                  <c:v>1.7750000000000001</c:v>
                </c:pt>
                <c:pt idx="2">
                  <c:v>1.436619718309859</c:v>
                </c:pt>
                <c:pt idx="3">
                  <c:v>1.5902633602460596</c:v>
                </c:pt>
                <c:pt idx="4">
                  <c:v>1.3711733383297773</c:v>
                </c:pt>
                <c:pt idx="5">
                  <c:v>1.4742400666484472</c:v>
                </c:pt>
                <c:pt idx="6">
                  <c:v>1.3216844239802745</c:v>
                </c:pt>
                <c:pt idx="7">
                  <c:v>1.4053060994339603</c:v>
                </c:pt>
                <c:pt idx="8">
                  <c:v>1.2884112575880886</c:v>
                </c:pt>
                <c:pt idx="9">
                  <c:v>1.362461084736978</c:v>
                </c:pt>
                <c:pt idx="10">
                  <c:v>1.2660340825858898</c:v>
                </c:pt>
                <c:pt idx="11">
                  <c:v>1.3230967127454005</c:v>
                </c:pt>
                <c:pt idx="12">
                  <c:v>1.2529567784861124</c:v>
                </c:pt>
                <c:pt idx="13">
                  <c:v>1.237073797447978</c:v>
                </c:pt>
                <c:pt idx="14">
                  <c:v>1.2529567784861126</c:v>
                </c:pt>
                <c:pt idx="15">
                  <c:v>1.2370737974479782</c:v>
                </c:pt>
                <c:pt idx="16">
                  <c:v>1.252956778486112</c:v>
                </c:pt>
                <c:pt idx="17">
                  <c:v>1.237073797447978</c:v>
                </c:pt>
                <c:pt idx="18">
                  <c:v>1.2529567784861124</c:v>
                </c:pt>
                <c:pt idx="19">
                  <c:v>1.2370737974479782</c:v>
                </c:pt>
                <c:pt idx="20">
                  <c:v>1.2529567784861124</c:v>
                </c:pt>
                <c:pt idx="21">
                  <c:v>1.2370737974479782</c:v>
                </c:pt>
                <c:pt idx="22">
                  <c:v>1.2529567784861122</c:v>
                </c:pt>
                <c:pt idx="23">
                  <c:v>1.2370737974479784</c:v>
                </c:pt>
                <c:pt idx="24">
                  <c:v>1.2529567784861122</c:v>
                </c:pt>
                <c:pt idx="25">
                  <c:v>1.2370737974479782</c:v>
                </c:pt>
                <c:pt idx="26">
                  <c:v>1.252956778486112</c:v>
                </c:pt>
                <c:pt idx="27">
                  <c:v>1.2370737974479782</c:v>
                </c:pt>
                <c:pt idx="28">
                  <c:v>1.2529567784861124</c:v>
                </c:pt>
                <c:pt idx="29">
                  <c:v>1.237073797447978</c:v>
                </c:pt>
                <c:pt idx="30">
                  <c:v>1.2529567784861124</c:v>
                </c:pt>
                <c:pt idx="31">
                  <c:v>1.237073797447978</c:v>
                </c:pt>
                <c:pt idx="32">
                  <c:v>1.2529567784861124</c:v>
                </c:pt>
                <c:pt idx="33" formatCode="0.00E+00">
                  <c:v>1.237073797447978</c:v>
                </c:pt>
              </c:numCache>
            </c:numRef>
          </c:val>
          <c:smooth val="0"/>
          <c:extLst>
            <c:ext xmlns:c16="http://schemas.microsoft.com/office/drawing/2014/chart" uri="{C3380CC4-5D6E-409C-BE32-E72D297353CC}">
              <c16:uniqueId val="{0000004E-D394-4CB8-B178-B31BBD960D41}"/>
            </c:ext>
          </c:extLst>
        </c:ser>
        <c:ser>
          <c:idx val="39"/>
          <c:order val="79"/>
          <c:tx>
            <c:strRef>
              <c:f>'Rechenschema Nov 2023'!$B$46:$D$46</c:f>
              <c:strCache>
                <c:ptCount val="3"/>
                <c:pt idx="0">
                  <c:v>Quotient </c:v>
                </c:pt>
              </c:strCache>
            </c:strRef>
          </c:tx>
          <c:spPr>
            <a:ln w="19050" cap="rnd">
              <a:solidFill>
                <a:srgbClr val="0070C0"/>
              </a:solidFill>
              <a:round/>
            </a:ln>
            <a:effectLst/>
          </c:spPr>
          <c:marker>
            <c:symbol val="none"/>
          </c:marker>
          <c:val>
            <c:numRef>
              <c:f>'Rechenschema Nov 2023'!$E$46:$AL$46</c:f>
              <c:numCache>
                <c:formatCode>0.0E+00</c:formatCode>
                <c:ptCount val="34"/>
                <c:pt idx="0">
                  <c:v>1.436619718309859</c:v>
                </c:pt>
                <c:pt idx="1">
                  <c:v>1.7750000000000001</c:v>
                </c:pt>
                <c:pt idx="2">
                  <c:v>1.436619718309859</c:v>
                </c:pt>
                <c:pt idx="3">
                  <c:v>1.5902633602460596</c:v>
                </c:pt>
                <c:pt idx="4">
                  <c:v>1.3711733383297773</c:v>
                </c:pt>
                <c:pt idx="5">
                  <c:v>1.4742400666484472</c:v>
                </c:pt>
                <c:pt idx="6">
                  <c:v>1.3216844239802745</c:v>
                </c:pt>
                <c:pt idx="7">
                  <c:v>1.4053060994339603</c:v>
                </c:pt>
                <c:pt idx="8">
                  <c:v>1.2884112575880886</c:v>
                </c:pt>
                <c:pt idx="9">
                  <c:v>1.362461084736978</c:v>
                </c:pt>
                <c:pt idx="10">
                  <c:v>1.2660340825858898</c:v>
                </c:pt>
                <c:pt idx="11">
                  <c:v>1.3230967127454005</c:v>
                </c:pt>
                <c:pt idx="12">
                  <c:v>1.2529567784861124</c:v>
                </c:pt>
                <c:pt idx="13">
                  <c:v>1.237073797447978</c:v>
                </c:pt>
                <c:pt idx="14">
                  <c:v>1.2529567784861126</c:v>
                </c:pt>
                <c:pt idx="15">
                  <c:v>1.2370737974479782</c:v>
                </c:pt>
                <c:pt idx="16">
                  <c:v>1.252956778486112</c:v>
                </c:pt>
                <c:pt idx="17">
                  <c:v>1.237073797447978</c:v>
                </c:pt>
                <c:pt idx="18">
                  <c:v>1.2529567784861124</c:v>
                </c:pt>
                <c:pt idx="19">
                  <c:v>1.2370737974479782</c:v>
                </c:pt>
                <c:pt idx="20">
                  <c:v>1.2529567784861124</c:v>
                </c:pt>
                <c:pt idx="21">
                  <c:v>1.2370737974479782</c:v>
                </c:pt>
                <c:pt idx="22">
                  <c:v>1.2529567784861122</c:v>
                </c:pt>
                <c:pt idx="23">
                  <c:v>1.2370737974479784</c:v>
                </c:pt>
                <c:pt idx="24">
                  <c:v>1.2529567784861122</c:v>
                </c:pt>
                <c:pt idx="25">
                  <c:v>1.2370737974479782</c:v>
                </c:pt>
                <c:pt idx="26">
                  <c:v>1.252956778486112</c:v>
                </c:pt>
                <c:pt idx="27">
                  <c:v>1.2370737974479782</c:v>
                </c:pt>
                <c:pt idx="28">
                  <c:v>1.2529567784861124</c:v>
                </c:pt>
                <c:pt idx="29">
                  <c:v>1.237073797447978</c:v>
                </c:pt>
                <c:pt idx="30">
                  <c:v>1.2529567784861124</c:v>
                </c:pt>
                <c:pt idx="31">
                  <c:v>1.237073797447978</c:v>
                </c:pt>
                <c:pt idx="32">
                  <c:v>1.2529567784861124</c:v>
                </c:pt>
                <c:pt idx="33" formatCode="0.00E+00">
                  <c:v>1.237073797447978</c:v>
                </c:pt>
              </c:numCache>
            </c:numRef>
          </c:val>
          <c:smooth val="0"/>
          <c:extLst>
            <c:ext xmlns:c16="http://schemas.microsoft.com/office/drawing/2014/chart" uri="{C3380CC4-5D6E-409C-BE32-E72D297353CC}">
              <c16:uniqueId val="{0000004F-D394-4CB8-B178-B31BBD960D41}"/>
            </c:ext>
          </c:extLst>
        </c:ser>
        <c:dLbls>
          <c:showLegendKey val="0"/>
          <c:showVal val="0"/>
          <c:showCatName val="0"/>
          <c:showSerName val="0"/>
          <c:showPercent val="0"/>
          <c:showBubbleSize val="0"/>
        </c:dLbls>
        <c:marker val="1"/>
        <c:smooth val="0"/>
        <c:axId val="932866928"/>
        <c:axId val="932868368"/>
      </c:lineChart>
      <c:catAx>
        <c:axId val="932255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Jahr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932259784"/>
        <c:crosses val="autoZero"/>
        <c:auto val="1"/>
        <c:lblAlgn val="ctr"/>
        <c:lblOffset val="100"/>
        <c:noMultiLvlLbl val="0"/>
      </c:catAx>
      <c:valAx>
        <c:axId val="932259784"/>
        <c:scaling>
          <c:logBase val="10"/>
          <c:orientation val="minMax"/>
          <c:max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Zahl</a:t>
                </a:r>
              </a:p>
            </c:rich>
          </c:tx>
          <c:layout>
            <c:manualLayout>
              <c:xMode val="edge"/>
              <c:yMode val="edge"/>
              <c:x val="1.2794268167860799E-2"/>
              <c:y val="0.4465165393898626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title>
        <c:numFmt formatCode="0.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932255104"/>
        <c:crosses val="autoZero"/>
        <c:crossBetween val="between"/>
      </c:valAx>
      <c:valAx>
        <c:axId val="932868368"/>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de-DE" b="1"/>
                  <a:t>Quotient</a:t>
                </a:r>
              </a:p>
            </c:rich>
          </c:tx>
          <c:layout>
            <c:manualLayout>
              <c:xMode val="edge"/>
              <c:yMode val="edge"/>
              <c:x val="0.94573940795783329"/>
              <c:y val="0.4086475685514184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932866928"/>
        <c:crosses val="max"/>
        <c:crossBetween val="between"/>
      </c:valAx>
      <c:catAx>
        <c:axId val="932866928"/>
        <c:scaling>
          <c:orientation val="minMax"/>
        </c:scaling>
        <c:delete val="1"/>
        <c:axPos val="b"/>
        <c:majorTickMark val="out"/>
        <c:minorTickMark val="none"/>
        <c:tickLblPos val="nextTo"/>
        <c:crossAx val="932868368"/>
        <c:crosses val="autoZero"/>
        <c:auto val="1"/>
        <c:lblAlgn val="ctr"/>
        <c:lblOffset val="100"/>
        <c:noMultiLvlLbl val="0"/>
      </c:catAx>
      <c:spPr>
        <a:solidFill>
          <a:schemeClr val="accent4">
            <a:lumMod val="20000"/>
            <a:lumOff val="80000"/>
          </a:schemeClr>
        </a:solidFill>
        <a:ln>
          <a:solidFill>
            <a:schemeClr val="tx1"/>
          </a:solidFill>
        </a:ln>
        <a:effectLst/>
      </c:spPr>
    </c:plotArea>
    <c:plotVisOnly val="1"/>
    <c:dispBlanksAs val="gap"/>
    <c:showDLblsOverMax val="0"/>
    <c:extLst/>
  </c:chart>
  <c:spPr>
    <a:solidFill>
      <a:schemeClr val="accent5">
        <a:lumMod val="20000"/>
        <a:lumOff val="80000"/>
      </a:schemeClr>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DE" b="1"/>
              <a:t>Wolf/Reh/Jagd</a:t>
            </a:r>
          </a:p>
        </c:rich>
      </c:tx>
      <c:layout>
        <c:manualLayout>
          <c:xMode val="edge"/>
          <c:yMode val="edge"/>
          <c:x val="0.34152558361494456"/>
          <c:y val="2.536231884057971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2419652362731768"/>
          <c:y val="0.13946565103275135"/>
          <c:w val="0.67671947633051877"/>
          <c:h val="0.75767345657879726"/>
        </c:manualLayout>
      </c:layout>
      <c:scatterChart>
        <c:scatterStyle val="smoothMarker"/>
        <c:varyColors val="0"/>
        <c:ser>
          <c:idx val="0"/>
          <c:order val="0"/>
          <c:tx>
            <c:strRef>
              <c:f>'Rechenschema Nov 2023'!$B$50</c:f>
              <c:strCache>
                <c:ptCount val="1"/>
                <c:pt idx="0">
                  <c:v>gejagte Rehe/Jahr</c:v>
                </c:pt>
              </c:strCache>
            </c:strRef>
          </c:tx>
          <c:spPr>
            <a:ln w="25400" cap="rnd">
              <a:solidFill>
                <a:srgbClr val="00B050"/>
              </a:solidFill>
              <a:round/>
            </a:ln>
            <a:effectLst/>
          </c:spPr>
          <c:marker>
            <c:symbol val="none"/>
          </c:marker>
          <c:xVal>
            <c:numRef>
              <c:f>'Rechenschema Nov 2023'!$D$21:$ANI$21</c:f>
              <c:numCache>
                <c:formatCode>General</c:formatCode>
                <c:ptCount val="104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numCache>
            </c:numRef>
          </c:xVal>
          <c:yVal>
            <c:numRef>
              <c:f>'Rechenschema Nov 2023'!$D$50:$AK$50</c:f>
              <c:numCache>
                <c:formatCode>0.0E+00</c:formatCode>
                <c:ptCount val="34"/>
                <c:pt idx="0">
                  <c:v>1299810.6666666667</c:v>
                </c:pt>
                <c:pt idx="1">
                  <c:v>1299728</c:v>
                </c:pt>
                <c:pt idx="2">
                  <c:v>1299517.2</c:v>
                </c:pt>
                <c:pt idx="3">
                  <c:v>1299306.3999999999</c:v>
                </c:pt>
                <c:pt idx="4">
                  <c:v>1298896.9933333334</c:v>
                </c:pt>
                <c:pt idx="5">
                  <c:v>1298487.5866666667</c:v>
                </c:pt>
                <c:pt idx="6">
                  <c:v>1297770.3396666667</c:v>
                </c:pt>
                <c:pt idx="7">
                  <c:v>1297053.0926666667</c:v>
                </c:pt>
                <c:pt idx="8">
                  <c:v>1295858.6931499999</c:v>
                </c:pt>
                <c:pt idx="9">
                  <c:v>1294664.2936333334</c:v>
                </c:pt>
                <c:pt idx="10">
                  <c:v>1292730.3077158334</c:v>
                </c:pt>
                <c:pt idx="11">
                  <c:v>1290796.3217983334</c:v>
                </c:pt>
                <c:pt idx="12">
                  <c:v>1287822.6436262084</c:v>
                </c:pt>
                <c:pt idx="13">
                  <c:v>1284742.2987874167</c:v>
                </c:pt>
                <c:pt idx="14">
                  <c:v>1281125.097620623</c:v>
                </c:pt>
                <c:pt idx="15">
                  <c:v>1276350.5631204958</c:v>
                </c:pt>
                <c:pt idx="16">
                  <c:v>1270743.9013119654</c:v>
                </c:pt>
                <c:pt idx="17">
                  <c:v>1263343.3728367686</c:v>
                </c:pt>
                <c:pt idx="18">
                  <c:v>1254653.0470335465</c:v>
                </c:pt>
                <c:pt idx="19">
                  <c:v>1243182.2278969912</c:v>
                </c:pt>
                <c:pt idx="20">
                  <c:v>1229712.2229019972</c:v>
                </c:pt>
                <c:pt idx="21">
                  <c:v>1211932.4532403364</c:v>
                </c:pt>
                <c:pt idx="22">
                  <c:v>1191053.9454980956</c:v>
                </c:pt>
                <c:pt idx="23">
                  <c:v>1163495.3025225215</c:v>
                </c:pt>
                <c:pt idx="24">
                  <c:v>1131133.615522048</c:v>
                </c:pt>
                <c:pt idx="25">
                  <c:v>1088417.7189099081</c:v>
                </c:pt>
                <c:pt idx="26">
                  <c:v>1038257.1040591744</c:v>
                </c:pt>
                <c:pt idx="27">
                  <c:v>972047.46431035758</c:v>
                </c:pt>
                <c:pt idx="28">
                  <c:v>894298.51129172044</c:v>
                </c:pt>
                <c:pt idx="29">
                  <c:v>791673.5696810541</c:v>
                </c:pt>
                <c:pt idx="30">
                  <c:v>671162.69250216661</c:v>
                </c:pt>
                <c:pt idx="31">
                  <c:v>512094.03300563374</c:v>
                </c:pt>
                <c:pt idx="32">
                  <c:v>325302.17337835813</c:v>
                </c:pt>
                <c:pt idx="33">
                  <c:v>78745.751158732222</c:v>
                </c:pt>
              </c:numCache>
            </c:numRef>
          </c:yVal>
          <c:smooth val="1"/>
          <c:extLst>
            <c:ext xmlns:c16="http://schemas.microsoft.com/office/drawing/2014/chart" uri="{C3380CC4-5D6E-409C-BE32-E72D297353CC}">
              <c16:uniqueId val="{00000000-626A-48E4-80AB-AF0783B7D41B}"/>
            </c:ext>
          </c:extLst>
        </c:ser>
        <c:ser>
          <c:idx val="1"/>
          <c:order val="1"/>
          <c:tx>
            <c:strRef>
              <c:f>'Rechenschema Nov 2023'!$B$49</c:f>
              <c:strCache>
                <c:ptCount val="1"/>
                <c:pt idx="0">
                  <c:v>rechnerische Rehrisse/Jahr</c:v>
                </c:pt>
              </c:strCache>
            </c:strRef>
          </c:tx>
          <c:spPr>
            <a:ln w="19050" cap="rnd">
              <a:solidFill>
                <a:schemeClr val="accent2"/>
              </a:solidFill>
              <a:round/>
            </a:ln>
            <a:effectLst/>
          </c:spPr>
          <c:marker>
            <c:symbol val="none"/>
          </c:marker>
          <c:xVal>
            <c:numRef>
              <c:f>'Rechenschema Nov 2023'!$D$21:$AQ$21</c:f>
              <c:numCache>
                <c:formatCode>General</c:formatCode>
                <c:ptCount val="4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numCache>
            </c:numRef>
          </c:xVal>
          <c:yVal>
            <c:numRef>
              <c:f>'Rechenschema Nov 2023'!$B$49:$AQ$49</c:f>
              <c:numCache>
                <c:formatCode>0.0E+00</c:formatCode>
                <c:ptCount val="42"/>
                <c:pt idx="0">
                  <c:v>0</c:v>
                </c:pt>
                <c:pt idx="2">
                  <c:v>189.33333333333334</c:v>
                </c:pt>
                <c:pt idx="3">
                  <c:v>272</c:v>
                </c:pt>
                <c:pt idx="4">
                  <c:v>482.8</c:v>
                </c:pt>
                <c:pt idx="5">
                  <c:v>693.6</c:v>
                </c:pt>
                <c:pt idx="6">
                  <c:v>1103.0066666666669</c:v>
                </c:pt>
                <c:pt idx="7">
                  <c:v>1512.4133333333336</c:v>
                </c:pt>
                <c:pt idx="8">
                  <c:v>2229.6603333333337</c:v>
                </c:pt>
                <c:pt idx="9">
                  <c:v>2946.907333333334</c:v>
                </c:pt>
                <c:pt idx="10">
                  <c:v>4141.3068500000008</c:v>
                </c:pt>
                <c:pt idx="11">
                  <c:v>5335.7063666666672</c:v>
                </c:pt>
                <c:pt idx="12">
                  <c:v>7269.6922841666674</c:v>
                </c:pt>
                <c:pt idx="13">
                  <c:v>9203.6782016666693</c:v>
                </c:pt>
                <c:pt idx="14">
                  <c:v>12177.35637379167</c:v>
                </c:pt>
                <c:pt idx="15">
                  <c:v>15257.701212583337</c:v>
                </c:pt>
                <c:pt idx="16">
                  <c:v>18874.902379377087</c:v>
                </c:pt>
                <c:pt idx="17">
                  <c:v>23649.436879504177</c:v>
                </c:pt>
                <c:pt idx="18">
                  <c:v>29256.098688034497</c:v>
                </c:pt>
                <c:pt idx="19">
                  <c:v>36656.627163231475</c:v>
                </c:pt>
                <c:pt idx="20">
                  <c:v>45346.952966453457</c:v>
                </c:pt>
                <c:pt idx="21">
                  <c:v>56817.772103008785</c:v>
                </c:pt>
                <c:pt idx="22">
                  <c:v>70287.777098002873</c:v>
                </c:pt>
                <c:pt idx="23">
                  <c:v>88067.54675966363</c:v>
                </c:pt>
                <c:pt idx="24">
                  <c:v>108946.05450190447</c:v>
                </c:pt>
                <c:pt idx="25">
                  <c:v>136504.69747747862</c:v>
                </c:pt>
                <c:pt idx="26">
                  <c:v>168866.38447795194</c:v>
                </c:pt>
                <c:pt idx="27">
                  <c:v>211582.28109009191</c:v>
                </c:pt>
                <c:pt idx="28">
                  <c:v>261742.89594082555</c:v>
                </c:pt>
                <c:pt idx="29">
                  <c:v>327952.53568964248</c:v>
                </c:pt>
                <c:pt idx="30">
                  <c:v>405701.48870827962</c:v>
                </c:pt>
                <c:pt idx="31">
                  <c:v>508326.4303189459</c:v>
                </c:pt>
                <c:pt idx="32">
                  <c:v>628837.30749783339</c:v>
                </c:pt>
                <c:pt idx="33">
                  <c:v>787905.96699436626</c:v>
                </c:pt>
                <c:pt idx="34">
                  <c:v>974697.82662164187</c:v>
                </c:pt>
                <c:pt idx="35">
                  <c:v>1221254.2488412678</c:v>
                </c:pt>
                <c:pt idx="36">
                  <c:v>1510781.631263545</c:v>
                </c:pt>
                <c:pt idx="37">
                  <c:v>1892944.0857039648</c:v>
                </c:pt>
                <c:pt idx="38">
                  <c:v>2341711.5284584947</c:v>
                </c:pt>
                <c:pt idx="39">
                  <c:v>2934063.3328411458</c:v>
                </c:pt>
                <c:pt idx="40">
                  <c:v>3287962.53666281</c:v>
                </c:pt>
                <c:pt idx="41">
                  <c:v>3864417.5010080612</c:v>
                </c:pt>
              </c:numCache>
            </c:numRef>
          </c:yVal>
          <c:smooth val="1"/>
          <c:extLst>
            <c:ext xmlns:c16="http://schemas.microsoft.com/office/drawing/2014/chart" uri="{C3380CC4-5D6E-409C-BE32-E72D297353CC}">
              <c16:uniqueId val="{00000001-626A-48E4-80AB-AF0783B7D41B}"/>
            </c:ext>
          </c:extLst>
        </c:ser>
        <c:ser>
          <c:idx val="2"/>
          <c:order val="2"/>
          <c:tx>
            <c:strRef>
              <c:f>'Rechenschema Nov 2023'!$B$51</c:f>
              <c:strCache>
                <c:ptCount val="1"/>
                <c:pt idx="0">
                  <c:v>Bestand Rehe</c:v>
                </c:pt>
              </c:strCache>
            </c:strRef>
          </c:tx>
          <c:spPr>
            <a:ln w="25400" cap="rnd">
              <a:solidFill>
                <a:schemeClr val="accent1"/>
              </a:solidFill>
              <a:round/>
            </a:ln>
            <a:effectLst/>
          </c:spPr>
          <c:marker>
            <c:symbol val="none"/>
          </c:marker>
          <c:xVal>
            <c:numRef>
              <c:f>'Rechenschema Nov 2023'!$D$21:$AQ$21</c:f>
              <c:numCache>
                <c:formatCode>General</c:formatCode>
                <c:ptCount val="4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numCache>
            </c:numRef>
          </c:xVal>
          <c:yVal>
            <c:numRef>
              <c:f>'Rechenschema Nov 2023'!$D$51:$AQ$51</c:f>
              <c:numCache>
                <c:formatCode>0.0E+00</c:formatCode>
                <c:ptCount val="40"/>
                <c:pt idx="0">
                  <c:v>2499810.6666666665</c:v>
                </c:pt>
                <c:pt idx="1">
                  <c:v>2499810.666666667</c:v>
                </c:pt>
                <c:pt idx="2">
                  <c:v>2499810.666666667</c:v>
                </c:pt>
                <c:pt idx="3">
                  <c:v>2499810.666666667</c:v>
                </c:pt>
                <c:pt idx="4">
                  <c:v>2499810.666666667</c:v>
                </c:pt>
                <c:pt idx="5">
                  <c:v>2499810.6666666665</c:v>
                </c:pt>
                <c:pt idx="6">
                  <c:v>2499810.666666667</c:v>
                </c:pt>
                <c:pt idx="7">
                  <c:v>2499810.6666666665</c:v>
                </c:pt>
                <c:pt idx="8">
                  <c:v>2499810.6666666674</c:v>
                </c:pt>
                <c:pt idx="9">
                  <c:v>2499810.666666667</c:v>
                </c:pt>
                <c:pt idx="10">
                  <c:v>2499810.666666667</c:v>
                </c:pt>
                <c:pt idx="11">
                  <c:v>2499810.666666667</c:v>
                </c:pt>
                <c:pt idx="12">
                  <c:v>2499810.666666667</c:v>
                </c:pt>
                <c:pt idx="13">
                  <c:v>2499810.666666667</c:v>
                </c:pt>
                <c:pt idx="14">
                  <c:v>2499810.6666666665</c:v>
                </c:pt>
                <c:pt idx="15">
                  <c:v>2499810.6666666674</c:v>
                </c:pt>
                <c:pt idx="16">
                  <c:v>2499810.666666667</c:v>
                </c:pt>
                <c:pt idx="17">
                  <c:v>2499810.666666667</c:v>
                </c:pt>
                <c:pt idx="18">
                  <c:v>2499810.666666667</c:v>
                </c:pt>
                <c:pt idx="19">
                  <c:v>2499810.666666667</c:v>
                </c:pt>
                <c:pt idx="20">
                  <c:v>2499810.666666667</c:v>
                </c:pt>
                <c:pt idx="21">
                  <c:v>2499810.666666667</c:v>
                </c:pt>
                <c:pt idx="22">
                  <c:v>2499810.6666666665</c:v>
                </c:pt>
                <c:pt idx="23">
                  <c:v>2499810.666666667</c:v>
                </c:pt>
                <c:pt idx="24">
                  <c:v>2499810.666666667</c:v>
                </c:pt>
                <c:pt idx="25">
                  <c:v>2499810.666666667</c:v>
                </c:pt>
                <c:pt idx="26">
                  <c:v>2499810.666666667</c:v>
                </c:pt>
                <c:pt idx="27">
                  <c:v>2499810.666666667</c:v>
                </c:pt>
                <c:pt idx="28">
                  <c:v>2499810.666666667</c:v>
                </c:pt>
                <c:pt idx="29">
                  <c:v>2499810.666666667</c:v>
                </c:pt>
                <c:pt idx="30">
                  <c:v>2499810.666666667</c:v>
                </c:pt>
                <c:pt idx="31">
                  <c:v>2499810.666666667</c:v>
                </c:pt>
                <c:pt idx="32">
                  <c:v>2499810.666666667</c:v>
                </c:pt>
                <c:pt idx="33">
                  <c:v>2499810.666666667</c:v>
                </c:pt>
                <c:pt idx="34">
                  <c:v>2289029.0354031222</c:v>
                </c:pt>
                <c:pt idx="35">
                  <c:v>1906866.5809627022</c:v>
                </c:pt>
                <c:pt idx="36">
                  <c:v>1458099.1382081723</c:v>
                </c:pt>
                <c:pt idx="37">
                  <c:v>865747.33382552117</c:v>
                </c:pt>
                <c:pt idx="38">
                  <c:v>511848.13000385696</c:v>
                </c:pt>
                <c:pt idx="39">
                  <c:v>-64606.834341394249</c:v>
                </c:pt>
              </c:numCache>
            </c:numRef>
          </c:yVal>
          <c:smooth val="1"/>
          <c:extLst>
            <c:ext xmlns:c16="http://schemas.microsoft.com/office/drawing/2014/chart" uri="{C3380CC4-5D6E-409C-BE32-E72D297353CC}">
              <c16:uniqueId val="{00000002-626A-48E4-80AB-AF0783B7D41B}"/>
            </c:ext>
          </c:extLst>
        </c:ser>
        <c:ser>
          <c:idx val="3"/>
          <c:order val="3"/>
          <c:tx>
            <c:strRef>
              <c:f>'Rechenschema Nov 2023'!$R$10</c:f>
              <c:strCache>
                <c:ptCount val="1"/>
              </c:strCache>
            </c:strRef>
          </c:tx>
          <c:spPr>
            <a:ln w="19050" cap="rnd">
              <a:solidFill>
                <a:srgbClr val="FF0000"/>
              </a:solidFill>
              <a:prstDash val="sysDot"/>
              <a:round/>
            </a:ln>
            <a:effectLst/>
          </c:spPr>
          <c:marker>
            <c:symbol val="none"/>
          </c:marker>
          <c:xVal>
            <c:numRef>
              <c:f>'Rechenschema Nov 2023'!$S$11:$AB$11</c:f>
              <c:numCache>
                <c:formatCode>General</c:formatCode>
                <c:ptCount val="10"/>
              </c:numCache>
            </c:numRef>
          </c:xVal>
          <c:yVal>
            <c:numRef>
              <c:f>'Rechenschema Nov 2023'!$S$10:$AB$10</c:f>
              <c:numCache>
                <c:formatCode>General</c:formatCode>
                <c:ptCount val="10"/>
              </c:numCache>
            </c:numRef>
          </c:yVal>
          <c:smooth val="1"/>
          <c:extLst>
            <c:ext xmlns:c16="http://schemas.microsoft.com/office/drawing/2014/chart" uri="{C3380CC4-5D6E-409C-BE32-E72D297353CC}">
              <c16:uniqueId val="{00000003-626A-48E4-80AB-AF0783B7D41B}"/>
            </c:ext>
          </c:extLst>
        </c:ser>
        <c:dLbls>
          <c:showLegendKey val="0"/>
          <c:showVal val="0"/>
          <c:showCatName val="0"/>
          <c:showSerName val="0"/>
          <c:showPercent val="0"/>
          <c:showBubbleSize val="0"/>
        </c:dLbls>
        <c:axId val="421302296"/>
        <c:axId val="421301216"/>
      </c:scatterChart>
      <c:valAx>
        <c:axId val="421302296"/>
        <c:scaling>
          <c:orientation val="minMax"/>
          <c:max val="2040"/>
          <c:min val="2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t>Jahr</a:t>
                </a:r>
              </a:p>
            </c:rich>
          </c:tx>
          <c:layout>
            <c:manualLayout>
              <c:xMode val="edge"/>
              <c:yMode val="edge"/>
              <c:x val="0.59422932862779043"/>
              <c:y val="0.5862136254707291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21301216"/>
        <c:crosses val="autoZero"/>
        <c:crossBetween val="midCat"/>
      </c:valAx>
      <c:valAx>
        <c:axId val="421301216"/>
        <c:scaling>
          <c:orientation val="minMax"/>
          <c:max val="5000000"/>
          <c:min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Zahl</a:t>
                </a:r>
              </a:p>
            </c:rich>
          </c:tx>
          <c:layout>
            <c:manualLayout>
              <c:xMode val="edge"/>
              <c:yMode val="edge"/>
              <c:x val="3.5236081747709656E-3"/>
              <c:y val="0.4681664384343261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title>
        <c:numFmt formatCode="0.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421302296"/>
        <c:crosses val="autoZero"/>
        <c:crossBetween val="midCat"/>
      </c:valAx>
      <c:spPr>
        <a:solidFill>
          <a:schemeClr val="accent4">
            <a:lumMod val="20000"/>
            <a:lumOff val="80000"/>
          </a:schemeClr>
        </a:solidFill>
        <a:ln w="12700">
          <a:solidFill>
            <a:schemeClr val="tx1"/>
          </a:solidFill>
        </a:ln>
        <a:effectLst/>
      </c:spPr>
    </c:plotArea>
    <c:legend>
      <c:legendPos val="r"/>
      <c:layout>
        <c:manualLayout>
          <c:xMode val="edge"/>
          <c:yMode val="edge"/>
          <c:x val="0.21076879697266759"/>
          <c:y val="0.66581076075657464"/>
          <c:w val="0.49803997217497042"/>
          <c:h val="0.183425196850393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1270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600" b="1"/>
              <a:t>Wölfe in BRD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7307559418813986"/>
          <c:y val="0.10619186046511629"/>
          <c:w val="0.75502445854776234"/>
          <c:h val="0.75078991942867612"/>
        </c:manualLayout>
      </c:layout>
      <c:scatterChart>
        <c:scatterStyle val="smoothMarker"/>
        <c:varyColors val="0"/>
        <c:ser>
          <c:idx val="0"/>
          <c:order val="0"/>
          <c:tx>
            <c:strRef>
              <c:f>Datenquellen!$H$14:$I$14</c:f>
              <c:strCache>
                <c:ptCount val="2"/>
                <c:pt idx="0">
                  <c:v>mittlere Wolfzahl</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Datenquellen!$J$12:$AC$12</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xVal>
          <c:yVal>
            <c:numRef>
              <c:f>Datenquellen!$J$14:$AC$14</c:f>
              <c:numCache>
                <c:formatCode>General</c:formatCode>
                <c:ptCount val="20"/>
                <c:pt idx="1">
                  <c:v>2</c:v>
                </c:pt>
                <c:pt idx="2">
                  <c:v>20</c:v>
                </c:pt>
                <c:pt idx="3">
                  <c:v>30</c:v>
                </c:pt>
                <c:pt idx="4">
                  <c:v>60</c:v>
                </c:pt>
                <c:pt idx="5">
                  <c:v>80</c:v>
                </c:pt>
                <c:pt idx="6">
                  <c:v>100</c:v>
                </c:pt>
                <c:pt idx="7">
                  <c:v>200</c:v>
                </c:pt>
                <c:pt idx="8">
                  <c:v>250</c:v>
                </c:pt>
                <c:pt idx="9">
                  <c:v>300</c:v>
                </c:pt>
                <c:pt idx="10">
                  <c:v>350</c:v>
                </c:pt>
                <c:pt idx="11">
                  <c:v>500</c:v>
                </c:pt>
                <c:pt idx="12">
                  <c:v>700</c:v>
                </c:pt>
                <c:pt idx="13">
                  <c:v>800</c:v>
                </c:pt>
                <c:pt idx="14">
                  <c:v>900</c:v>
                </c:pt>
                <c:pt idx="15">
                  <c:v>1200</c:v>
                </c:pt>
                <c:pt idx="16">
                  <c:v>1300</c:v>
                </c:pt>
                <c:pt idx="17">
                  <c:v>1600</c:v>
                </c:pt>
                <c:pt idx="18">
                  <c:v>1800</c:v>
                </c:pt>
                <c:pt idx="19">
                  <c:v>2000</c:v>
                </c:pt>
              </c:numCache>
            </c:numRef>
          </c:yVal>
          <c:smooth val="1"/>
          <c:extLst>
            <c:ext xmlns:c16="http://schemas.microsoft.com/office/drawing/2014/chart" uri="{C3380CC4-5D6E-409C-BE32-E72D297353CC}">
              <c16:uniqueId val="{00000000-5501-4B8C-AC96-EA2DD8770E51}"/>
            </c:ext>
          </c:extLst>
        </c:ser>
        <c:ser>
          <c:idx val="1"/>
          <c:order val="1"/>
          <c:tx>
            <c:strRef>
              <c:f>Datenquellen!$H$15:$I$15</c:f>
              <c:strCache>
                <c:ptCount val="2"/>
                <c:pt idx="0">
                  <c:v>Fibonacci (1,55/0,22)</c:v>
                </c:pt>
              </c:strCache>
            </c:strRef>
          </c:tx>
          <c:spPr>
            <a:ln w="19050" cap="rnd">
              <a:solidFill>
                <a:srgbClr val="FFC000"/>
              </a:solidFill>
              <a:round/>
            </a:ln>
            <a:effectLst/>
          </c:spPr>
          <c:marker>
            <c:symbol val="circle"/>
            <c:size val="5"/>
            <c:spPr>
              <a:solidFill>
                <a:srgbClr val="FFC000"/>
              </a:solidFill>
              <a:ln w="9525">
                <a:solidFill>
                  <a:srgbClr val="FFC000"/>
                </a:solidFill>
              </a:ln>
              <a:effectLst/>
            </c:spPr>
          </c:marker>
          <c:xVal>
            <c:numRef>
              <c:f>Datenquellen!$J$12:$AC$12</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xVal>
          <c:yVal>
            <c:numRef>
              <c:f>Datenquellen!$J$15:$AC$15</c:f>
              <c:numCache>
                <c:formatCode>0.0E+00</c:formatCode>
                <c:ptCount val="20"/>
                <c:pt idx="0">
                  <c:v>20.681375000000003</c:v>
                </c:pt>
                <c:pt idx="1">
                  <c:v>28.357750000000003</c:v>
                </c:pt>
                <c:pt idx="2">
                  <c:v>41.806131250000007</c:v>
                </c:pt>
                <c:pt idx="3">
                  <c:v>55.254512500000011</c:v>
                </c:pt>
                <c:pt idx="4">
                  <c:v>77.649503437500016</c:v>
                </c:pt>
                <c:pt idx="5">
                  <c:v>100.04449437500001</c:v>
                </c:pt>
                <c:pt idx="6">
                  <c:v>136.30673032812501</c:v>
                </c:pt>
                <c:pt idx="7">
                  <c:v>172.56896628125003</c:v>
                </c:pt>
                <c:pt idx="8">
                  <c:v>228.32543200859379</c:v>
                </c:pt>
                <c:pt idx="9">
                  <c:v>286.08189773593756</c:v>
                </c:pt>
                <c:pt idx="10">
                  <c:v>353.90441961332039</c:v>
                </c:pt>
                <c:pt idx="11">
                  <c:v>443.42694149070331</c:v>
                </c:pt>
                <c:pt idx="12">
                  <c:v>548.5518504006468</c:v>
                </c:pt>
                <c:pt idx="13">
                  <c:v>687.31175931059011</c:v>
                </c:pt>
                <c:pt idx="14">
                  <c:v>850.25536812100233</c:v>
                </c:pt>
                <c:pt idx="15">
                  <c:v>1065.3332269314146</c:v>
                </c:pt>
                <c:pt idx="16">
                  <c:v>1317.8958205875538</c:v>
                </c:pt>
                <c:pt idx="17" formatCode="General">
                  <c:v>1651.266501743693</c:v>
                </c:pt>
                <c:pt idx="18" formatCode="General">
                  <c:v>2042.7385219107086</c:v>
                </c:pt>
                <c:pt idx="19" formatCode="General">
                  <c:v>2559.4630777027241</c:v>
                </c:pt>
              </c:numCache>
            </c:numRef>
          </c:yVal>
          <c:smooth val="1"/>
          <c:extLst>
            <c:ext xmlns:c16="http://schemas.microsoft.com/office/drawing/2014/chart" uri="{C3380CC4-5D6E-409C-BE32-E72D297353CC}">
              <c16:uniqueId val="{00000001-5501-4B8C-AC96-EA2DD8770E51}"/>
            </c:ext>
          </c:extLst>
        </c:ser>
        <c:ser>
          <c:idx val="2"/>
          <c:order val="2"/>
          <c:tx>
            <c:v>Fibo (12-23)</c:v>
          </c:tx>
          <c:spPr>
            <a:ln w="19050" cap="rnd">
              <a:solidFill>
                <a:srgbClr val="FFC000"/>
              </a:solidFill>
              <a:round/>
            </a:ln>
            <a:effectLst/>
          </c:spPr>
          <c:marker>
            <c:symbol val="circle"/>
            <c:size val="5"/>
            <c:spPr>
              <a:solidFill>
                <a:srgbClr val="FFC000"/>
              </a:solidFill>
              <a:ln w="9525">
                <a:solidFill>
                  <a:schemeClr val="accent3"/>
                </a:solidFill>
              </a:ln>
              <a:effectLst/>
            </c:spPr>
          </c:marker>
          <c:trendline>
            <c:spPr>
              <a:ln w="19050" cap="rnd">
                <a:solidFill>
                  <a:srgbClr val="FF0000"/>
                </a:solidFill>
                <a:prstDash val="sysDot"/>
              </a:ln>
              <a:effectLst/>
            </c:spPr>
            <c:trendlineType val="exp"/>
            <c:dispRSqr val="0"/>
            <c:dispEq val="1"/>
            <c:trendlineLbl>
              <c:layout>
                <c:manualLayout>
                  <c:x val="-7.9694859158771433E-3"/>
                  <c:y val="8.7108588170664719E-3"/>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trendlineLbl>
          </c:trendline>
          <c:xVal>
            <c:numRef>
              <c:f>'Rechenschema Nov 2023'!$P$21:$AA$21</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xVal>
          <c:yVal>
            <c:numRef>
              <c:f>'Rechenschema Nov 2023'!$P$45:$AA$45</c:f>
              <c:numCache>
                <c:formatCode>0.0E+00</c:formatCode>
                <c:ptCount val="12"/>
                <c:pt idx="0">
                  <c:v>228.32543200859379</c:v>
                </c:pt>
                <c:pt idx="1">
                  <c:v>286.08189773593756</c:v>
                </c:pt>
                <c:pt idx="2">
                  <c:v>353.90441961332039</c:v>
                </c:pt>
                <c:pt idx="3">
                  <c:v>443.42694149070331</c:v>
                </c:pt>
                <c:pt idx="4">
                  <c:v>548.5518504006468</c:v>
                </c:pt>
                <c:pt idx="5">
                  <c:v>687.31175931059011</c:v>
                </c:pt>
                <c:pt idx="6">
                  <c:v>850.25536812100233</c:v>
                </c:pt>
                <c:pt idx="7">
                  <c:v>1065.3332269314146</c:v>
                </c:pt>
                <c:pt idx="8">
                  <c:v>1317.8958205875538</c:v>
                </c:pt>
                <c:pt idx="9">
                  <c:v>1651.266501743693</c:v>
                </c:pt>
                <c:pt idx="10">
                  <c:v>2042.7385219107086</c:v>
                </c:pt>
                <c:pt idx="11">
                  <c:v>2559.4630777027241</c:v>
                </c:pt>
              </c:numCache>
            </c:numRef>
          </c:yVal>
          <c:smooth val="1"/>
          <c:extLst>
            <c:ext xmlns:c16="http://schemas.microsoft.com/office/drawing/2014/chart" uri="{C3380CC4-5D6E-409C-BE32-E72D297353CC}">
              <c16:uniqueId val="{00000008-5501-4B8C-AC96-EA2DD8770E51}"/>
            </c:ext>
          </c:extLst>
        </c:ser>
        <c:dLbls>
          <c:showLegendKey val="0"/>
          <c:showVal val="0"/>
          <c:showCatName val="0"/>
          <c:showSerName val="0"/>
          <c:showPercent val="0"/>
          <c:showBubbleSize val="0"/>
        </c:dLbls>
        <c:axId val="617749048"/>
        <c:axId val="617747608"/>
      </c:scatterChart>
      <c:valAx>
        <c:axId val="6177490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Jahr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617747608"/>
        <c:crosses val="autoZero"/>
        <c:crossBetween val="midCat"/>
      </c:valAx>
      <c:valAx>
        <c:axId val="617747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Zahl</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crossAx val="617749048"/>
        <c:crosses val="autoZero"/>
        <c:crossBetween val="midCat"/>
      </c:valAx>
      <c:spPr>
        <a:solidFill>
          <a:schemeClr val="accent4">
            <a:lumMod val="20000"/>
            <a:lumOff val="80000"/>
          </a:schemeClr>
        </a:solidFill>
        <a:ln>
          <a:solidFill>
            <a:srgbClr val="FFC000"/>
          </a:solidFill>
        </a:ln>
        <a:effectLst/>
      </c:spPr>
    </c:plotArea>
    <c:legend>
      <c:legendPos val="r"/>
      <c:legendEntry>
        <c:idx val="2"/>
        <c:delete val="1"/>
      </c:legendEntry>
      <c:layout>
        <c:manualLayout>
          <c:xMode val="edge"/>
          <c:yMode val="edge"/>
          <c:x val="0.19396537615246129"/>
          <c:y val="0.30927279802234026"/>
          <c:w val="0.33182839010019821"/>
          <c:h val="0.3052943600073246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Wolfsterritorienn linear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Datenquellen!$I$83</c:f>
              <c:strCache>
                <c:ptCount val="1"/>
                <c:pt idx="0">
                  <c:v>Wolfsterritorien</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strRef>
              <c:f>Datenquellen!$H$84:$H$105</c:f>
              <c:strCache>
                <c:ptCount val="22"/>
                <c:pt idx="0">
                  <c:v>Jhr</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xVal>
          <c:yVal>
            <c:numRef>
              <c:f>Datenquellen!$I$84:$I$105</c:f>
              <c:numCache>
                <c:formatCode>General</c:formatCode>
                <c:ptCount val="22"/>
                <c:pt idx="0">
                  <c:v>1</c:v>
                </c:pt>
                <c:pt idx="1">
                  <c:v>1</c:v>
                </c:pt>
                <c:pt idx="2">
                  <c:v>2</c:v>
                </c:pt>
                <c:pt idx="3">
                  <c:v>2</c:v>
                </c:pt>
                <c:pt idx="4">
                  <c:v>3</c:v>
                </c:pt>
                <c:pt idx="5">
                  <c:v>3</c:v>
                </c:pt>
                <c:pt idx="6">
                  <c:v>4</c:v>
                </c:pt>
                <c:pt idx="7">
                  <c:v>8</c:v>
                </c:pt>
                <c:pt idx="8">
                  <c:v>12</c:v>
                </c:pt>
                <c:pt idx="9">
                  <c:v>13</c:v>
                </c:pt>
                <c:pt idx="10">
                  <c:v>20</c:v>
                </c:pt>
                <c:pt idx="11">
                  <c:v>24</c:v>
                </c:pt>
                <c:pt idx="12">
                  <c:v>33</c:v>
                </c:pt>
                <c:pt idx="13">
                  <c:v>40</c:v>
                </c:pt>
                <c:pt idx="14">
                  <c:v>57</c:v>
                </c:pt>
                <c:pt idx="15">
                  <c:v>72</c:v>
                </c:pt>
                <c:pt idx="16">
                  <c:v>87</c:v>
                </c:pt>
                <c:pt idx="17">
                  <c:v>122</c:v>
                </c:pt>
                <c:pt idx="18">
                  <c:v>158</c:v>
                </c:pt>
                <c:pt idx="19">
                  <c:v>188</c:v>
                </c:pt>
                <c:pt idx="20">
                  <c:v>215</c:v>
                </c:pt>
                <c:pt idx="21">
                  <c:v>226</c:v>
                </c:pt>
              </c:numCache>
            </c:numRef>
          </c:yVal>
          <c:smooth val="0"/>
          <c:extLst>
            <c:ext xmlns:c16="http://schemas.microsoft.com/office/drawing/2014/chart" uri="{C3380CC4-5D6E-409C-BE32-E72D297353CC}">
              <c16:uniqueId val="{00000001-CCE8-4744-9444-2DB140693FA4}"/>
            </c:ext>
          </c:extLst>
        </c:ser>
        <c:dLbls>
          <c:showLegendKey val="0"/>
          <c:showVal val="0"/>
          <c:showCatName val="0"/>
          <c:showSerName val="0"/>
          <c:showPercent val="0"/>
          <c:showBubbleSize val="0"/>
        </c:dLbls>
        <c:axId val="671107360"/>
        <c:axId val="671107720"/>
      </c:scatterChart>
      <c:valAx>
        <c:axId val="671107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71107720"/>
        <c:crosses val="autoZero"/>
        <c:crossBetween val="midCat"/>
      </c:valAx>
      <c:valAx>
        <c:axId val="671107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71107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Wolfsterritorien log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5319043452901721"/>
          <c:y val="0.15402087170042975"/>
          <c:w val="0.77477252843394573"/>
          <c:h val="0.77845303867403315"/>
        </c:manualLayout>
      </c:layout>
      <c:scatterChart>
        <c:scatterStyle val="lineMarker"/>
        <c:varyColors val="0"/>
        <c:ser>
          <c:idx val="0"/>
          <c:order val="0"/>
          <c:tx>
            <c:strRef>
              <c:f>Datenquellen!$I$83</c:f>
              <c:strCache>
                <c:ptCount val="1"/>
                <c:pt idx="0">
                  <c:v>Wolfsterritorien</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25400" cap="rnd">
                <a:solidFill>
                  <a:srgbClr val="FF0000"/>
                </a:solidFill>
                <a:prstDash val="sysDot"/>
              </a:ln>
              <a:effectLst/>
            </c:spPr>
            <c:trendlineType val="exp"/>
            <c:dispRSqr val="0"/>
            <c:dispEq val="0"/>
          </c:trendline>
          <c:xVal>
            <c:strRef>
              <c:f>Datenquellen!$H$84:$H$105</c:f>
              <c:strCache>
                <c:ptCount val="22"/>
                <c:pt idx="0">
                  <c:v>Jhr</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xVal>
          <c:yVal>
            <c:numRef>
              <c:f>Datenquellen!$I$84:$I$105</c:f>
              <c:numCache>
                <c:formatCode>General</c:formatCode>
                <c:ptCount val="22"/>
                <c:pt idx="0">
                  <c:v>1</c:v>
                </c:pt>
                <c:pt idx="1">
                  <c:v>1</c:v>
                </c:pt>
                <c:pt idx="2">
                  <c:v>2</c:v>
                </c:pt>
                <c:pt idx="3">
                  <c:v>2</c:v>
                </c:pt>
                <c:pt idx="4">
                  <c:v>3</c:v>
                </c:pt>
                <c:pt idx="5">
                  <c:v>3</c:v>
                </c:pt>
                <c:pt idx="6">
                  <c:v>4</c:v>
                </c:pt>
                <c:pt idx="7">
                  <c:v>8</c:v>
                </c:pt>
                <c:pt idx="8">
                  <c:v>12</c:v>
                </c:pt>
                <c:pt idx="9">
                  <c:v>13</c:v>
                </c:pt>
                <c:pt idx="10">
                  <c:v>20</c:v>
                </c:pt>
                <c:pt idx="11">
                  <c:v>24</c:v>
                </c:pt>
                <c:pt idx="12">
                  <c:v>33</c:v>
                </c:pt>
                <c:pt idx="13">
                  <c:v>40</c:v>
                </c:pt>
                <c:pt idx="14">
                  <c:v>57</c:v>
                </c:pt>
                <c:pt idx="15">
                  <c:v>72</c:v>
                </c:pt>
                <c:pt idx="16">
                  <c:v>87</c:v>
                </c:pt>
                <c:pt idx="17">
                  <c:v>122</c:v>
                </c:pt>
                <c:pt idx="18">
                  <c:v>158</c:v>
                </c:pt>
                <c:pt idx="19">
                  <c:v>188</c:v>
                </c:pt>
                <c:pt idx="20">
                  <c:v>215</c:v>
                </c:pt>
                <c:pt idx="21">
                  <c:v>226</c:v>
                </c:pt>
              </c:numCache>
            </c:numRef>
          </c:yVal>
          <c:smooth val="0"/>
          <c:extLst>
            <c:ext xmlns:c16="http://schemas.microsoft.com/office/drawing/2014/chart" uri="{C3380CC4-5D6E-409C-BE32-E72D297353CC}">
              <c16:uniqueId val="{00000001-DB0F-4B9C-B21E-59023B9CA938}"/>
            </c:ext>
          </c:extLst>
        </c:ser>
        <c:dLbls>
          <c:showLegendKey val="0"/>
          <c:showVal val="0"/>
          <c:showCatName val="0"/>
          <c:showSerName val="0"/>
          <c:showPercent val="0"/>
          <c:showBubbleSize val="0"/>
        </c:dLbls>
        <c:axId val="671107360"/>
        <c:axId val="671107720"/>
      </c:scatterChart>
      <c:valAx>
        <c:axId val="671107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71107720"/>
        <c:crosses val="autoZero"/>
        <c:crossBetween val="midCat"/>
      </c:valAx>
      <c:valAx>
        <c:axId val="671107720"/>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71107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512855302574129E-2"/>
          <c:y val="0.13005405405405407"/>
          <c:w val="0.84301667035086247"/>
          <c:h val="0.70031212314676883"/>
        </c:manualLayout>
      </c:layout>
      <c:scatterChart>
        <c:scatterStyle val="lineMarker"/>
        <c:varyColors val="0"/>
        <c:ser>
          <c:idx val="0"/>
          <c:order val="0"/>
          <c:tx>
            <c:strRef>
              <c:f>Datenquellen!$H$14:$I$14</c:f>
              <c:strCache>
                <c:ptCount val="2"/>
                <c:pt idx="0">
                  <c:v>mittlere Wolfzahl</c:v>
                </c:pt>
              </c:strCache>
            </c:strRef>
          </c:tx>
          <c:spPr>
            <a:ln w="19050" cap="rnd">
              <a:noFill/>
              <a:round/>
            </a:ln>
            <a:effectLst/>
          </c:spPr>
          <c:marker>
            <c:symbol val="circle"/>
            <c:size val="5"/>
            <c:spPr>
              <a:solidFill>
                <a:schemeClr val="accent1"/>
              </a:solidFill>
              <a:ln w="9525">
                <a:solidFill>
                  <a:schemeClr val="accent1"/>
                </a:solidFill>
              </a:ln>
              <a:effectLst/>
            </c:spPr>
          </c:marker>
          <c:xVal>
            <c:numRef>
              <c:f>Datenquellen!$J$12:$AC$12</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xVal>
          <c:yVal>
            <c:numRef>
              <c:f>Datenquellen!$J$14:$AC$14</c:f>
              <c:numCache>
                <c:formatCode>General</c:formatCode>
                <c:ptCount val="20"/>
                <c:pt idx="1">
                  <c:v>2</c:v>
                </c:pt>
                <c:pt idx="2">
                  <c:v>20</c:v>
                </c:pt>
                <c:pt idx="3">
                  <c:v>30</c:v>
                </c:pt>
                <c:pt idx="4">
                  <c:v>60</c:v>
                </c:pt>
                <c:pt idx="5">
                  <c:v>80</c:v>
                </c:pt>
                <c:pt idx="6">
                  <c:v>100</c:v>
                </c:pt>
                <c:pt idx="7">
                  <c:v>200</c:v>
                </c:pt>
                <c:pt idx="8">
                  <c:v>250</c:v>
                </c:pt>
                <c:pt idx="9">
                  <c:v>300</c:v>
                </c:pt>
                <c:pt idx="10">
                  <c:v>350</c:v>
                </c:pt>
                <c:pt idx="11">
                  <c:v>500</c:v>
                </c:pt>
                <c:pt idx="12">
                  <c:v>700</c:v>
                </c:pt>
                <c:pt idx="13">
                  <c:v>800</c:v>
                </c:pt>
                <c:pt idx="14">
                  <c:v>900</c:v>
                </c:pt>
                <c:pt idx="15">
                  <c:v>1200</c:v>
                </c:pt>
                <c:pt idx="16">
                  <c:v>1300</c:v>
                </c:pt>
                <c:pt idx="17">
                  <c:v>1600</c:v>
                </c:pt>
                <c:pt idx="18">
                  <c:v>1800</c:v>
                </c:pt>
                <c:pt idx="19">
                  <c:v>2000</c:v>
                </c:pt>
              </c:numCache>
            </c:numRef>
          </c:yVal>
          <c:smooth val="0"/>
          <c:extLst>
            <c:ext xmlns:c16="http://schemas.microsoft.com/office/drawing/2014/chart" uri="{C3380CC4-5D6E-409C-BE32-E72D297353CC}">
              <c16:uniqueId val="{00000000-D718-4CB5-9CC1-7B07C51B160C}"/>
            </c:ext>
          </c:extLst>
        </c:ser>
        <c:ser>
          <c:idx val="1"/>
          <c:order val="1"/>
          <c:tx>
            <c:strRef>
              <c:f>Datenquellen!$H$15:$I$15</c:f>
              <c:strCache>
                <c:ptCount val="2"/>
                <c:pt idx="0">
                  <c:v>Fibonacci (1,55/0,22)</c:v>
                </c:pt>
              </c:strCache>
            </c:strRef>
          </c:tx>
          <c:spPr>
            <a:ln w="19050" cap="rnd">
              <a:noFill/>
              <a:round/>
            </a:ln>
            <a:effectLst/>
          </c:spPr>
          <c:marker>
            <c:symbol val="circle"/>
            <c:size val="5"/>
            <c:spPr>
              <a:solidFill>
                <a:schemeClr val="accent2"/>
              </a:solidFill>
              <a:ln w="9525">
                <a:solidFill>
                  <a:schemeClr val="accent2"/>
                </a:solidFill>
              </a:ln>
              <a:effectLst/>
            </c:spPr>
          </c:marker>
          <c:xVal>
            <c:numRef>
              <c:f>Datenquellen!$J$12:$AC$12</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xVal>
          <c:yVal>
            <c:numRef>
              <c:f>Datenquellen!$J$15:$AC$15</c:f>
              <c:numCache>
                <c:formatCode>0.0E+00</c:formatCode>
                <c:ptCount val="20"/>
                <c:pt idx="0">
                  <c:v>20.681375000000003</c:v>
                </c:pt>
                <c:pt idx="1">
                  <c:v>28.357750000000003</c:v>
                </c:pt>
                <c:pt idx="2">
                  <c:v>41.806131250000007</c:v>
                </c:pt>
                <c:pt idx="3">
                  <c:v>55.254512500000011</c:v>
                </c:pt>
                <c:pt idx="4">
                  <c:v>77.649503437500016</c:v>
                </c:pt>
                <c:pt idx="5">
                  <c:v>100.04449437500001</c:v>
                </c:pt>
                <c:pt idx="6">
                  <c:v>136.30673032812501</c:v>
                </c:pt>
                <c:pt idx="7">
                  <c:v>172.56896628125003</c:v>
                </c:pt>
                <c:pt idx="8">
                  <c:v>228.32543200859379</c:v>
                </c:pt>
                <c:pt idx="9">
                  <c:v>286.08189773593756</c:v>
                </c:pt>
                <c:pt idx="10">
                  <c:v>353.90441961332039</c:v>
                </c:pt>
                <c:pt idx="11">
                  <c:v>443.42694149070331</c:v>
                </c:pt>
                <c:pt idx="12">
                  <c:v>548.5518504006468</c:v>
                </c:pt>
                <c:pt idx="13">
                  <c:v>687.31175931059011</c:v>
                </c:pt>
                <c:pt idx="14">
                  <c:v>850.25536812100233</c:v>
                </c:pt>
                <c:pt idx="15">
                  <c:v>1065.3332269314146</c:v>
                </c:pt>
                <c:pt idx="16">
                  <c:v>1317.8958205875538</c:v>
                </c:pt>
                <c:pt idx="17" formatCode="General">
                  <c:v>1651.266501743693</c:v>
                </c:pt>
                <c:pt idx="18" formatCode="General">
                  <c:v>2042.7385219107086</c:v>
                </c:pt>
                <c:pt idx="19" formatCode="General">
                  <c:v>2559.4630777027241</c:v>
                </c:pt>
              </c:numCache>
            </c:numRef>
          </c:yVal>
          <c:smooth val="0"/>
          <c:extLst>
            <c:ext xmlns:c16="http://schemas.microsoft.com/office/drawing/2014/chart" uri="{C3380CC4-5D6E-409C-BE32-E72D297353CC}">
              <c16:uniqueId val="{00000001-D718-4CB5-9CC1-7B07C51B160C}"/>
            </c:ext>
          </c:extLst>
        </c:ser>
        <c:ser>
          <c:idx val="2"/>
          <c:order val="2"/>
          <c:tx>
            <c:strRef>
              <c:f>Datenquellen!$H$15</c:f>
              <c:strCache>
                <c:ptCount val="1"/>
                <c:pt idx="0">
                  <c:v>Fibonacci (1,55/0,22)</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exp"/>
            <c:dispRSqr val="0"/>
            <c:dispEq val="1"/>
            <c:trendlineLbl>
              <c:layout>
                <c:manualLayout>
                  <c:x val="-0.28418819380394489"/>
                  <c:y val="6.839951762786408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Datenquellen!$T$12:$AC$12</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xVal>
          <c:yVal>
            <c:numRef>
              <c:f>Datenquellen!$T$15:$AC$15</c:f>
              <c:numCache>
                <c:formatCode>0.0E+00</c:formatCode>
                <c:ptCount val="10"/>
                <c:pt idx="0">
                  <c:v>353.90441961332039</c:v>
                </c:pt>
                <c:pt idx="1">
                  <c:v>443.42694149070331</c:v>
                </c:pt>
                <c:pt idx="2">
                  <c:v>548.5518504006468</c:v>
                </c:pt>
                <c:pt idx="3">
                  <c:v>687.31175931059011</c:v>
                </c:pt>
                <c:pt idx="4">
                  <c:v>850.25536812100233</c:v>
                </c:pt>
                <c:pt idx="5">
                  <c:v>1065.3332269314146</c:v>
                </c:pt>
                <c:pt idx="6">
                  <c:v>1317.8958205875538</c:v>
                </c:pt>
                <c:pt idx="7" formatCode="General">
                  <c:v>1651.266501743693</c:v>
                </c:pt>
                <c:pt idx="8" formatCode="General">
                  <c:v>2042.7385219107086</c:v>
                </c:pt>
                <c:pt idx="9" formatCode="General">
                  <c:v>2559.4630777027241</c:v>
                </c:pt>
              </c:numCache>
            </c:numRef>
          </c:yVal>
          <c:smooth val="0"/>
          <c:extLst>
            <c:ext xmlns:c16="http://schemas.microsoft.com/office/drawing/2014/chart" uri="{C3380CC4-5D6E-409C-BE32-E72D297353CC}">
              <c16:uniqueId val="{00000006-D718-4CB5-9CC1-7B07C51B160C}"/>
            </c:ext>
          </c:extLst>
        </c:ser>
        <c:dLbls>
          <c:showLegendKey val="0"/>
          <c:showVal val="0"/>
          <c:showCatName val="0"/>
          <c:showSerName val="0"/>
          <c:showPercent val="0"/>
          <c:showBubbleSize val="0"/>
        </c:dLbls>
        <c:axId val="617749048"/>
        <c:axId val="617747608"/>
      </c:scatterChart>
      <c:valAx>
        <c:axId val="617749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747608"/>
        <c:crosses val="autoZero"/>
        <c:crossBetween val="midCat"/>
      </c:valAx>
      <c:valAx>
        <c:axId val="617747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7490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8.xm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426720</xdr:colOff>
      <xdr:row>59</xdr:row>
      <xdr:rowOff>15240</xdr:rowOff>
    </xdr:from>
    <xdr:to>
      <xdr:col>6</xdr:col>
      <xdr:colOff>0</xdr:colOff>
      <xdr:row>86</xdr:row>
      <xdr:rowOff>60960</xdr:rowOff>
    </xdr:to>
    <xdr:graphicFrame macro="">
      <xdr:nvGraphicFramePr>
        <xdr:cNvPr id="2" name="Diagramm 1">
          <a:extLst>
            <a:ext uri="{FF2B5EF4-FFF2-40B4-BE49-F238E27FC236}">
              <a16:creationId xmlns:a16="http://schemas.microsoft.com/office/drawing/2014/main" id="{356F3108-3217-4F08-AF2F-F35FC2E36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406400</xdr:colOff>
      <xdr:row>59</xdr:row>
      <xdr:rowOff>55880</xdr:rowOff>
    </xdr:from>
    <xdr:to>
      <xdr:col>22</xdr:col>
      <xdr:colOff>345440</xdr:colOff>
      <xdr:row>85</xdr:row>
      <xdr:rowOff>132080</xdr:rowOff>
    </xdr:to>
    <xdr:graphicFrame macro="">
      <xdr:nvGraphicFramePr>
        <xdr:cNvPr id="3" name="Diagramm 2">
          <a:extLst>
            <a:ext uri="{FF2B5EF4-FFF2-40B4-BE49-F238E27FC236}">
              <a16:creationId xmlns:a16="http://schemas.microsoft.com/office/drawing/2014/main" id="{1B2E86FA-2603-4633-9A15-BF46DBBED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553720</xdr:colOff>
      <xdr:row>59</xdr:row>
      <xdr:rowOff>132080</xdr:rowOff>
    </xdr:from>
    <xdr:to>
      <xdr:col>9</xdr:col>
      <xdr:colOff>447040</xdr:colOff>
      <xdr:row>85</xdr:row>
      <xdr:rowOff>40640</xdr:rowOff>
    </xdr:to>
    <xdr:graphicFrame macro="">
      <xdr:nvGraphicFramePr>
        <xdr:cNvPr id="5" name="Diagramm 4">
          <a:extLst>
            <a:ext uri="{FF2B5EF4-FFF2-40B4-BE49-F238E27FC236}">
              <a16:creationId xmlns:a16="http://schemas.microsoft.com/office/drawing/2014/main" id="{75946E04-E15D-428D-A531-0740D02B0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375920</xdr:colOff>
      <xdr:row>119</xdr:row>
      <xdr:rowOff>121920</xdr:rowOff>
    </xdr:from>
    <xdr:to>
      <xdr:col>27</xdr:col>
      <xdr:colOff>182880</xdr:colOff>
      <xdr:row>119</xdr:row>
      <xdr:rowOff>121920</xdr:rowOff>
    </xdr:to>
    <xdr:cxnSp macro="">
      <xdr:nvCxnSpPr>
        <xdr:cNvPr id="7" name="Gerader Verbinder 6">
          <a:extLst>
            <a:ext uri="{FF2B5EF4-FFF2-40B4-BE49-F238E27FC236}">
              <a16:creationId xmlns:a16="http://schemas.microsoft.com/office/drawing/2014/main" id="{B1A67522-C312-486F-B190-BD5A1DFDA21B}"/>
            </a:ext>
          </a:extLst>
        </xdr:cNvPr>
        <xdr:cNvCxnSpPr/>
      </xdr:nvCxnSpPr>
      <xdr:spPr>
        <a:xfrm>
          <a:off x="375920" y="20977860"/>
          <a:ext cx="212725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660400</xdr:colOff>
      <xdr:row>52</xdr:row>
      <xdr:rowOff>20320</xdr:rowOff>
    </xdr:from>
    <xdr:to>
      <xdr:col>41</xdr:col>
      <xdr:colOff>187960</xdr:colOff>
      <xdr:row>71</xdr:row>
      <xdr:rowOff>86360</xdr:rowOff>
    </xdr:to>
    <xdr:graphicFrame macro="">
      <xdr:nvGraphicFramePr>
        <xdr:cNvPr id="10" name="Diagramm 9">
          <a:extLst>
            <a:ext uri="{FF2B5EF4-FFF2-40B4-BE49-F238E27FC236}">
              <a16:creationId xmlns:a16="http://schemas.microsoft.com/office/drawing/2014/main" id="{63FF4F8A-D45F-48FE-88C7-E48C4BDDF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589280</xdr:colOff>
      <xdr:row>59</xdr:row>
      <xdr:rowOff>101600</xdr:rowOff>
    </xdr:from>
    <xdr:to>
      <xdr:col>15</xdr:col>
      <xdr:colOff>477520</xdr:colOff>
      <xdr:row>84</xdr:row>
      <xdr:rowOff>152400</xdr:rowOff>
    </xdr:to>
    <xdr:graphicFrame macro="">
      <xdr:nvGraphicFramePr>
        <xdr:cNvPr id="4" name="Diagramm 3">
          <a:extLst>
            <a:ext uri="{FF2B5EF4-FFF2-40B4-BE49-F238E27FC236}">
              <a16:creationId xmlns:a16="http://schemas.microsoft.com/office/drawing/2014/main" id="{535A6CB3-2742-4DDA-A9C0-302BAC22E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4</xdr:row>
      <xdr:rowOff>160021</xdr:rowOff>
    </xdr:from>
    <xdr:ext cx="5301156" cy="4099560"/>
    <xdr:pic>
      <xdr:nvPicPr>
        <xdr:cNvPr id="2" name="Grafik 1">
          <a:extLst>
            <a:ext uri="{FF2B5EF4-FFF2-40B4-BE49-F238E27FC236}">
              <a16:creationId xmlns:a16="http://schemas.microsoft.com/office/drawing/2014/main" id="{02B80CA4-951B-4325-AE7B-6F6E22AC1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1061"/>
          <a:ext cx="5301156" cy="40995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32</xdr:row>
      <xdr:rowOff>0</xdr:rowOff>
    </xdr:from>
    <xdr:ext cx="5417770" cy="3596640"/>
    <xdr:pic>
      <xdr:nvPicPr>
        <xdr:cNvPr id="3" name="Grafik 2">
          <a:extLst>
            <a:ext uri="{FF2B5EF4-FFF2-40B4-BE49-F238E27FC236}">
              <a16:creationId xmlns:a16="http://schemas.microsoft.com/office/drawing/2014/main" id="{19CBB5E6-6010-4218-B2DE-F3D3F55670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08320"/>
          <a:ext cx="5417770" cy="35966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xdr:colOff>
      <xdr:row>56</xdr:row>
      <xdr:rowOff>0</xdr:rowOff>
    </xdr:from>
    <xdr:ext cx="4922520" cy="2551538"/>
    <xdr:pic>
      <xdr:nvPicPr>
        <xdr:cNvPr id="4" name="Grafik 3">
          <a:extLst>
            <a:ext uri="{FF2B5EF4-FFF2-40B4-BE49-F238E27FC236}">
              <a16:creationId xmlns:a16="http://schemas.microsoft.com/office/drawing/2014/main" id="{FCFE5CD4-EB7A-4216-8975-DF8CDA783EA9}"/>
            </a:ext>
          </a:extLst>
        </xdr:cNvPr>
        <xdr:cNvPicPr>
          <a:picLocks noChangeAspect="1"/>
        </xdr:cNvPicPr>
      </xdr:nvPicPr>
      <xdr:blipFill>
        <a:blip xmlns:r="http://schemas.openxmlformats.org/officeDocument/2006/relationships" r:embed="rId3"/>
        <a:stretch>
          <a:fillRect/>
        </a:stretch>
      </xdr:blipFill>
      <xdr:spPr>
        <a:xfrm>
          <a:off x="1" y="9814560"/>
          <a:ext cx="4922520" cy="2551538"/>
        </a:xfrm>
        <a:prstGeom prst="rect">
          <a:avLst/>
        </a:prstGeom>
      </xdr:spPr>
    </xdr:pic>
    <xdr:clientData/>
  </xdr:oneCellAnchor>
  <xdr:oneCellAnchor>
    <xdr:from>
      <xdr:col>0</xdr:col>
      <xdr:colOff>1</xdr:colOff>
      <xdr:row>79</xdr:row>
      <xdr:rowOff>0</xdr:rowOff>
    </xdr:from>
    <xdr:ext cx="6461760" cy="6488910"/>
    <xdr:pic>
      <xdr:nvPicPr>
        <xdr:cNvPr id="5" name="Grafik 4">
          <a:extLst>
            <a:ext uri="{FF2B5EF4-FFF2-40B4-BE49-F238E27FC236}">
              <a16:creationId xmlns:a16="http://schemas.microsoft.com/office/drawing/2014/main" id="{379799BA-9771-4764-BF16-046428E8361C}"/>
            </a:ext>
          </a:extLst>
        </xdr:cNvPr>
        <xdr:cNvPicPr>
          <a:picLocks noChangeAspect="1"/>
        </xdr:cNvPicPr>
      </xdr:nvPicPr>
      <xdr:blipFill>
        <a:blip xmlns:r="http://schemas.openxmlformats.org/officeDocument/2006/relationships" r:embed="rId4"/>
        <a:stretch>
          <a:fillRect/>
        </a:stretch>
      </xdr:blipFill>
      <xdr:spPr>
        <a:xfrm>
          <a:off x="1" y="13845540"/>
          <a:ext cx="6461760" cy="6488910"/>
        </a:xfrm>
        <a:prstGeom prst="rect">
          <a:avLst/>
        </a:prstGeom>
      </xdr:spPr>
    </xdr:pic>
    <xdr:clientData/>
  </xdr:oneCellAnchor>
  <xdr:twoCellAnchor>
    <xdr:from>
      <xdr:col>9</xdr:col>
      <xdr:colOff>53340</xdr:colOff>
      <xdr:row>83</xdr:row>
      <xdr:rowOff>11430</xdr:rowOff>
    </xdr:from>
    <xdr:to>
      <xdr:col>12</xdr:col>
      <xdr:colOff>236220</xdr:colOff>
      <xdr:row>94</xdr:row>
      <xdr:rowOff>152400</xdr:rowOff>
    </xdr:to>
    <xdr:graphicFrame macro="">
      <xdr:nvGraphicFramePr>
        <xdr:cNvPr id="6" name="Diagramm 5">
          <a:extLst>
            <a:ext uri="{FF2B5EF4-FFF2-40B4-BE49-F238E27FC236}">
              <a16:creationId xmlns:a16="http://schemas.microsoft.com/office/drawing/2014/main" id="{3AD7258F-E3ED-4EC1-A307-65C8BE566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96</xdr:row>
      <xdr:rowOff>0</xdr:rowOff>
    </xdr:from>
    <xdr:to>
      <xdr:col>12</xdr:col>
      <xdr:colOff>182880</xdr:colOff>
      <xdr:row>107</xdr:row>
      <xdr:rowOff>140970</xdr:rowOff>
    </xdr:to>
    <xdr:graphicFrame macro="">
      <xdr:nvGraphicFramePr>
        <xdr:cNvPr id="7" name="Diagramm 6">
          <a:extLst>
            <a:ext uri="{FF2B5EF4-FFF2-40B4-BE49-F238E27FC236}">
              <a16:creationId xmlns:a16="http://schemas.microsoft.com/office/drawing/2014/main" id="{E6B2B549-23F9-455D-BC15-CBD89EB61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308610</xdr:colOff>
      <xdr:row>15</xdr:row>
      <xdr:rowOff>102870</xdr:rowOff>
    </xdr:from>
    <xdr:to>
      <xdr:col>20</xdr:col>
      <xdr:colOff>830580</xdr:colOff>
      <xdr:row>35</xdr:row>
      <xdr:rowOff>121920</xdr:rowOff>
    </xdr:to>
    <xdr:graphicFrame macro="">
      <xdr:nvGraphicFramePr>
        <xdr:cNvPr id="8" name="Diagramm 7">
          <a:extLst>
            <a:ext uri="{FF2B5EF4-FFF2-40B4-BE49-F238E27FC236}">
              <a16:creationId xmlns:a16="http://schemas.microsoft.com/office/drawing/2014/main" id="{23154B3C-7C65-0FA1-B01D-1DDB06FF23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481996</xdr:colOff>
      <xdr:row>30</xdr:row>
      <xdr:rowOff>137160</xdr:rowOff>
    </xdr:to>
    <xdr:pic>
      <xdr:nvPicPr>
        <xdr:cNvPr id="3" name="Grafik 2" descr="Ein Bild, das Text, Screenshot, Reihe, Diagramm enthält.&#10;&#10;Automatisch generierte Beschreibung">
          <a:extLst>
            <a:ext uri="{FF2B5EF4-FFF2-40B4-BE49-F238E27FC236}">
              <a16:creationId xmlns:a16="http://schemas.microsoft.com/office/drawing/2014/main" id="{57E1E18F-1731-4B42-8121-31C0FD7E7F62}"/>
            </a:ext>
          </a:extLst>
        </xdr:cNvPr>
        <xdr:cNvPicPr>
          <a:picLocks noChangeAspect="1"/>
        </xdr:cNvPicPr>
      </xdr:nvPicPr>
      <xdr:blipFill>
        <a:blip xmlns:r="http://schemas.openxmlformats.org/officeDocument/2006/relationships" r:embed="rId1"/>
        <a:stretch>
          <a:fillRect/>
        </a:stretch>
      </xdr:blipFill>
      <xdr:spPr>
        <a:xfrm>
          <a:off x="853440" y="525780"/>
          <a:ext cx="4749196" cy="4869180"/>
        </a:xfrm>
        <a:prstGeom prst="rect">
          <a:avLst/>
        </a:prstGeom>
      </xdr:spPr>
    </xdr:pic>
    <xdr:clientData/>
  </xdr:twoCellAnchor>
  <xdr:twoCellAnchor editAs="oneCell">
    <xdr:from>
      <xdr:col>12</xdr:col>
      <xdr:colOff>0</xdr:colOff>
      <xdr:row>3</xdr:row>
      <xdr:rowOff>0</xdr:rowOff>
    </xdr:from>
    <xdr:to>
      <xdr:col>17</xdr:col>
      <xdr:colOff>346085</xdr:colOff>
      <xdr:row>30</xdr:row>
      <xdr:rowOff>99060</xdr:rowOff>
    </xdr:to>
    <xdr:pic>
      <xdr:nvPicPr>
        <xdr:cNvPr id="6" name="Grafik 5" descr="Ein Bild, das Text, Screenshot, Reihe, Diagramm enthält.&#10;&#10;Automatisch generierte Beschreibung">
          <a:extLst>
            <a:ext uri="{FF2B5EF4-FFF2-40B4-BE49-F238E27FC236}">
              <a16:creationId xmlns:a16="http://schemas.microsoft.com/office/drawing/2014/main" id="{9164DA03-E9FB-9988-B971-7AFBE1031E23}"/>
            </a:ext>
          </a:extLst>
        </xdr:cNvPr>
        <xdr:cNvPicPr>
          <a:picLocks noChangeAspect="1"/>
        </xdr:cNvPicPr>
      </xdr:nvPicPr>
      <xdr:blipFill>
        <a:blip xmlns:r="http://schemas.openxmlformats.org/officeDocument/2006/relationships" r:embed="rId2"/>
        <a:stretch>
          <a:fillRect/>
        </a:stretch>
      </xdr:blipFill>
      <xdr:spPr>
        <a:xfrm>
          <a:off x="10241280" y="525780"/>
          <a:ext cx="4613285" cy="4831080"/>
        </a:xfrm>
        <a:prstGeom prst="rect">
          <a:avLst/>
        </a:prstGeom>
      </xdr:spPr>
    </xdr:pic>
    <xdr:clientData/>
  </xdr:twoCellAnchor>
  <xdr:twoCellAnchor editAs="oneCell">
    <xdr:from>
      <xdr:col>7</xdr:col>
      <xdr:colOff>0</xdr:colOff>
      <xdr:row>3</xdr:row>
      <xdr:rowOff>0</xdr:rowOff>
    </xdr:from>
    <xdr:to>
      <xdr:col>11</xdr:col>
      <xdr:colOff>744072</xdr:colOff>
      <xdr:row>30</xdr:row>
      <xdr:rowOff>96430</xdr:rowOff>
    </xdr:to>
    <xdr:pic>
      <xdr:nvPicPr>
        <xdr:cNvPr id="7" name="Grafik 6" descr="Ein Bild, das Screenshot, Text, Reihe, Diagramm enthält.&#10;&#10;Automatisch generierte Beschreibung">
          <a:extLst>
            <a:ext uri="{FF2B5EF4-FFF2-40B4-BE49-F238E27FC236}">
              <a16:creationId xmlns:a16="http://schemas.microsoft.com/office/drawing/2014/main" id="{AA4C0AE6-3D87-DD98-AC52-E47957A84176}"/>
            </a:ext>
          </a:extLst>
        </xdr:cNvPr>
        <xdr:cNvPicPr>
          <a:picLocks noChangeAspect="1"/>
        </xdr:cNvPicPr>
      </xdr:nvPicPr>
      <xdr:blipFill>
        <a:blip xmlns:r="http://schemas.openxmlformats.org/officeDocument/2006/relationships" r:embed="rId3"/>
        <a:stretch>
          <a:fillRect/>
        </a:stretch>
      </xdr:blipFill>
      <xdr:spPr>
        <a:xfrm>
          <a:off x="5974080" y="525780"/>
          <a:ext cx="4157832" cy="4828450"/>
        </a:xfrm>
        <a:prstGeom prst="rect">
          <a:avLst/>
        </a:prstGeom>
      </xdr:spPr>
    </xdr:pic>
    <xdr:clientData/>
  </xdr:twoCellAnchor>
  <xdr:twoCellAnchor editAs="oneCell">
    <xdr:from>
      <xdr:col>17</xdr:col>
      <xdr:colOff>533400</xdr:colOff>
      <xdr:row>3</xdr:row>
      <xdr:rowOff>0</xdr:rowOff>
    </xdr:from>
    <xdr:to>
      <xdr:col>23</xdr:col>
      <xdr:colOff>115138</xdr:colOff>
      <xdr:row>30</xdr:row>
      <xdr:rowOff>99060</xdr:rowOff>
    </xdr:to>
    <xdr:pic>
      <xdr:nvPicPr>
        <xdr:cNvPr id="8" name="Grafik 7" descr="Ein Bild, das Text, Screenshot, Reihe, Diagramm enthält.&#10;&#10;Automatisch generierte Beschreibung">
          <a:extLst>
            <a:ext uri="{FF2B5EF4-FFF2-40B4-BE49-F238E27FC236}">
              <a16:creationId xmlns:a16="http://schemas.microsoft.com/office/drawing/2014/main" id="{555E97A6-C26B-EDF6-5AD6-21FDE096FCB9}"/>
            </a:ext>
          </a:extLst>
        </xdr:cNvPr>
        <xdr:cNvPicPr>
          <a:picLocks noChangeAspect="1"/>
        </xdr:cNvPicPr>
      </xdr:nvPicPr>
      <xdr:blipFill>
        <a:blip xmlns:r="http://schemas.openxmlformats.org/officeDocument/2006/relationships" r:embed="rId4"/>
        <a:stretch>
          <a:fillRect/>
        </a:stretch>
      </xdr:blipFill>
      <xdr:spPr>
        <a:xfrm>
          <a:off x="15041880" y="525780"/>
          <a:ext cx="4702378" cy="4831080"/>
        </a:xfrm>
        <a:prstGeom prst="rect">
          <a:avLst/>
        </a:prstGeom>
      </xdr:spPr>
    </xdr:pic>
    <xdr:clientData/>
  </xdr:twoCellAnchor>
  <xdr:twoCellAnchor editAs="oneCell">
    <xdr:from>
      <xdr:col>23</xdr:col>
      <xdr:colOff>198120</xdr:colOff>
      <xdr:row>3</xdr:row>
      <xdr:rowOff>7620</xdr:rowOff>
    </xdr:from>
    <xdr:to>
      <xdr:col>28</xdr:col>
      <xdr:colOff>772577</xdr:colOff>
      <xdr:row>30</xdr:row>
      <xdr:rowOff>83820</xdr:rowOff>
    </xdr:to>
    <xdr:pic>
      <xdr:nvPicPr>
        <xdr:cNvPr id="11" name="Grafik 10">
          <a:extLst>
            <a:ext uri="{FF2B5EF4-FFF2-40B4-BE49-F238E27FC236}">
              <a16:creationId xmlns:a16="http://schemas.microsoft.com/office/drawing/2014/main" id="{B15B697F-BB48-9C33-9EFB-C978DD67ADE6}"/>
            </a:ext>
          </a:extLst>
        </xdr:cNvPr>
        <xdr:cNvPicPr>
          <a:picLocks noChangeAspect="1"/>
        </xdr:cNvPicPr>
      </xdr:nvPicPr>
      <xdr:blipFill>
        <a:blip xmlns:r="http://schemas.openxmlformats.org/officeDocument/2006/relationships" r:embed="rId5"/>
        <a:stretch>
          <a:fillRect/>
        </a:stretch>
      </xdr:blipFill>
      <xdr:spPr>
        <a:xfrm>
          <a:off x="19827240" y="533400"/>
          <a:ext cx="4841657" cy="48082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wwf.de/themen-projekte/artenlexikon/eurasischer-luchs" TargetMode="External"/><Relationship Id="rId3" Type="http://schemas.openxmlformats.org/officeDocument/2006/relationships/hyperlink" Target="https://www.tirol.gv.at/landwirtschaft-forstwirtschaft/agrar/rechtliche-bestimmungen-in-der-landwirtschaft/beutegreifer/europaeischer-wolf-canis-lupus/ernaehrung-wolf/" TargetMode="External"/><Relationship Id="rId7" Type="http://schemas.openxmlformats.org/officeDocument/2006/relationships/hyperlink" Target="https://www.wwf.de/themen-projekte/artenlexikon/eurasischer-luchs" TargetMode="External"/><Relationship Id="rId12" Type="http://schemas.openxmlformats.org/officeDocument/2006/relationships/drawing" Target="../drawings/drawing2.xml"/><Relationship Id="rId2" Type="http://schemas.openxmlformats.org/officeDocument/2006/relationships/hyperlink" Target="https://thueringen.nabu.de/tiere-und-pflanzen/saeugetiere/luchs/steckbrief/index.html" TargetMode="External"/><Relationship Id="rId1" Type="http://schemas.openxmlformats.org/officeDocument/2006/relationships/hyperlink" Target="https://nrw.nabu.de/natur-und-landschaft/landnutzung/jagd/jagdbare-arten/weitere-saeugetiere/06785.html" TargetMode="External"/><Relationship Id="rId6" Type="http://schemas.openxmlformats.org/officeDocument/2006/relationships/hyperlink" Target="https://www.wwf.de/themen-projekte/artenlexikon/eurasischer-luchs" TargetMode="External"/><Relationship Id="rId11" Type="http://schemas.openxmlformats.org/officeDocument/2006/relationships/hyperlink" Target="https://www.wwf.de/themen-projekte/artenlexikon/eurasischer-luchs" TargetMode="External"/><Relationship Id="rId5" Type="http://schemas.openxmlformats.org/officeDocument/2006/relationships/hyperlink" Target="https://www.wwf.de/themen-projekte/artenlexikon/eurasischer-luchs" TargetMode="External"/><Relationship Id="rId10" Type="http://schemas.openxmlformats.org/officeDocument/2006/relationships/hyperlink" Target="https://www.wwf.de/themen-projekte/artenlexikon/eurasischer-luchs" TargetMode="External"/><Relationship Id="rId4" Type="http://schemas.openxmlformats.org/officeDocument/2006/relationships/hyperlink" Target="https://www.wwf.de/themen-projekte/artenlexikon/eurasischer-luchs" TargetMode="External"/><Relationship Id="rId9" Type="http://schemas.openxmlformats.org/officeDocument/2006/relationships/hyperlink" Target="https://www.wwf.de/themen-projekte/artenlexikon/eurasischer-luch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6BA97-1E8F-4D10-888B-D54E33C48F43}">
  <dimension ref="A1:AR111"/>
  <sheetViews>
    <sheetView tabSelected="1" zoomScale="75" zoomScaleNormal="75" workbookViewId="0">
      <selection activeCell="B1" sqref="B1"/>
    </sheetView>
  </sheetViews>
  <sheetFormatPr baseColWidth="10" defaultRowHeight="13.8"/>
  <cols>
    <col min="1" max="1" width="11.09765625" customWidth="1"/>
    <col min="2" max="2" width="20.5" customWidth="1"/>
    <col min="3" max="18" width="9.796875" customWidth="1"/>
    <col min="19" max="23" width="9.296875" customWidth="1"/>
    <col min="24" max="25" width="11.19921875" bestFit="1" customWidth="1"/>
    <col min="26" max="27" width="12.19921875" customWidth="1"/>
    <col min="28" max="28" width="12.19921875" bestFit="1" customWidth="1"/>
    <col min="29" max="34" width="9.296875" customWidth="1"/>
  </cols>
  <sheetData>
    <row r="1" spans="2:16">
      <c r="B1" s="1" t="s">
        <v>93</v>
      </c>
      <c r="C1" s="2"/>
      <c r="D1" s="3"/>
      <c r="E1" s="3"/>
      <c r="F1" s="3"/>
      <c r="G1" s="3"/>
      <c r="H1" s="3"/>
      <c r="I1" s="3"/>
      <c r="J1" s="3"/>
      <c r="K1" s="4"/>
      <c r="M1" s="54"/>
    </row>
    <row r="2" spans="2:16">
      <c r="B2" s="5"/>
      <c r="C2" s="6"/>
      <c r="D2" s="6"/>
      <c r="E2" s="7" t="s">
        <v>0</v>
      </c>
      <c r="F2" s="7"/>
      <c r="G2" s="7"/>
      <c r="H2" s="8" t="s">
        <v>1</v>
      </c>
      <c r="I2" s="6"/>
      <c r="J2" s="6"/>
      <c r="K2" s="9"/>
    </row>
    <row r="3" spans="2:16">
      <c r="B3" s="5" t="s">
        <v>2</v>
      </c>
      <c r="C3" s="6"/>
      <c r="D3" s="6"/>
      <c r="E3" s="6">
        <v>2</v>
      </c>
      <c r="F3" s="6" t="s">
        <v>3</v>
      </c>
      <c r="G3" s="6"/>
      <c r="H3" s="6">
        <v>1</v>
      </c>
      <c r="I3" s="6"/>
      <c r="J3" s="6"/>
      <c r="K3" s="9"/>
    </row>
    <row r="4" spans="2:16">
      <c r="B4" s="5" t="s">
        <v>4</v>
      </c>
      <c r="C4" s="6"/>
      <c r="D4" s="6"/>
      <c r="E4" s="6">
        <v>63</v>
      </c>
      <c r="F4" s="6" t="s">
        <v>5</v>
      </c>
      <c r="G4" s="6"/>
      <c r="H4" s="6">
        <v>290</v>
      </c>
      <c r="I4" s="6"/>
      <c r="J4" s="6"/>
      <c r="K4" s="9"/>
    </row>
    <row r="5" spans="2:16">
      <c r="B5" s="5" t="s">
        <v>6</v>
      </c>
      <c r="C5" s="6"/>
      <c r="D5" s="6"/>
      <c r="E5" s="6">
        <v>6</v>
      </c>
      <c r="F5" s="6" t="s">
        <v>7</v>
      </c>
      <c r="G5" s="6"/>
      <c r="H5" s="6">
        <v>3</v>
      </c>
      <c r="I5" s="6"/>
      <c r="J5" s="6"/>
      <c r="K5" s="9"/>
      <c r="M5" s="10"/>
      <c r="O5" s="10"/>
      <c r="P5" s="10"/>
    </row>
    <row r="6" spans="2:16">
      <c r="B6" s="5" t="s">
        <v>8</v>
      </c>
      <c r="C6" s="6"/>
      <c r="D6" s="6"/>
      <c r="E6" s="6">
        <v>12</v>
      </c>
      <c r="F6" s="6" t="s">
        <v>9</v>
      </c>
      <c r="G6" s="6"/>
      <c r="H6" s="6">
        <v>12</v>
      </c>
      <c r="I6" s="6"/>
      <c r="J6" s="6"/>
      <c r="K6" s="9"/>
    </row>
    <row r="7" spans="2:16">
      <c r="B7" s="5" t="s">
        <v>10</v>
      </c>
      <c r="C7" s="6"/>
      <c r="D7" s="6"/>
      <c r="E7" s="6">
        <v>1000</v>
      </c>
      <c r="F7" s="6" t="s">
        <v>11</v>
      </c>
      <c r="G7" s="6"/>
      <c r="H7" s="11">
        <v>2500000</v>
      </c>
      <c r="I7" s="6">
        <v>2023</v>
      </c>
      <c r="J7" s="6"/>
      <c r="K7" s="9"/>
    </row>
    <row r="8" spans="2:16">
      <c r="B8" s="5" t="s">
        <v>12</v>
      </c>
      <c r="C8" s="6"/>
      <c r="D8" s="6"/>
      <c r="E8" s="6">
        <v>0</v>
      </c>
      <c r="F8" s="6"/>
      <c r="G8" s="6"/>
      <c r="H8" s="11">
        <v>1300000</v>
      </c>
      <c r="I8" s="6"/>
      <c r="J8" s="6"/>
      <c r="K8" s="9"/>
    </row>
    <row r="9" spans="2:16">
      <c r="B9" s="5" t="s">
        <v>13</v>
      </c>
      <c r="C9" s="6"/>
      <c r="D9" s="6"/>
      <c r="E9" s="6">
        <v>40</v>
      </c>
      <c r="F9" s="6" t="s">
        <v>14</v>
      </c>
      <c r="G9" s="6"/>
      <c r="H9" s="6">
        <v>15</v>
      </c>
      <c r="I9" s="6" t="s">
        <v>14</v>
      </c>
      <c r="J9" s="6" t="s">
        <v>15</v>
      </c>
      <c r="K9" s="9"/>
    </row>
    <row r="10" spans="2:16">
      <c r="B10" s="5" t="s">
        <v>16</v>
      </c>
      <c r="C10" s="6"/>
      <c r="D10" s="6"/>
      <c r="E10" s="6">
        <v>4</v>
      </c>
      <c r="F10" s="6" t="s">
        <v>14</v>
      </c>
      <c r="G10" s="6" t="s">
        <v>17</v>
      </c>
      <c r="H10" s="6"/>
      <c r="I10" s="6"/>
      <c r="J10" s="6"/>
      <c r="K10" s="9"/>
    </row>
    <row r="11" spans="2:16">
      <c r="B11" s="5" t="s">
        <v>18</v>
      </c>
      <c r="C11" s="6"/>
      <c r="D11" s="6"/>
      <c r="E11" s="6">
        <v>200</v>
      </c>
      <c r="F11" s="6"/>
      <c r="G11" s="6"/>
      <c r="H11" s="6"/>
      <c r="I11" s="6"/>
      <c r="J11" s="6"/>
      <c r="K11" s="9"/>
    </row>
    <row r="12" spans="2:16">
      <c r="B12" s="5" t="s">
        <v>19</v>
      </c>
      <c r="C12" s="6"/>
      <c r="D12" s="6"/>
      <c r="E12" s="6"/>
      <c r="F12" s="6"/>
      <c r="G12" s="6"/>
      <c r="H12" s="12">
        <v>1</v>
      </c>
      <c r="I12" s="6"/>
      <c r="J12" s="6"/>
      <c r="K12" s="9"/>
    </row>
    <row r="13" spans="2:16">
      <c r="B13" s="13" t="s">
        <v>20</v>
      </c>
      <c r="C13" s="14"/>
      <c r="D13" s="14"/>
      <c r="E13" s="15">
        <f>E10/H9*E11</f>
        <v>53.333333333333336</v>
      </c>
      <c r="F13" s="14"/>
      <c r="G13" s="14" t="s">
        <v>21</v>
      </c>
      <c r="H13" s="14"/>
      <c r="I13" s="14"/>
      <c r="J13" s="14"/>
      <c r="K13" s="16"/>
    </row>
    <row r="15" spans="2:16">
      <c r="B15" s="17" t="s">
        <v>22</v>
      </c>
      <c r="C15" s="18"/>
      <c r="D15" s="18"/>
      <c r="E15" s="18"/>
      <c r="F15" s="19"/>
      <c r="H15" s="20"/>
    </row>
    <row r="16" spans="2:16">
      <c r="B16" s="21" t="s">
        <v>23</v>
      </c>
      <c r="C16" s="22"/>
      <c r="D16" s="23"/>
      <c r="E16" s="23"/>
      <c r="F16" s="24">
        <v>1.55</v>
      </c>
      <c r="H16" s="20"/>
    </row>
    <row r="17" spans="1:43">
      <c r="D17" s="25"/>
      <c r="H17" s="20"/>
    </row>
    <row r="18" spans="1:43">
      <c r="B18" t="s">
        <v>24</v>
      </c>
    </row>
    <row r="19" spans="1:43">
      <c r="B19" s="26" t="s">
        <v>25</v>
      </c>
      <c r="C19" s="26"/>
      <c r="D19" t="s">
        <v>26</v>
      </c>
    </row>
    <row r="20" spans="1:43">
      <c r="B20" s="27" t="s">
        <v>27</v>
      </c>
      <c r="C20" s="27"/>
      <c r="D20">
        <v>1</v>
      </c>
      <c r="E20">
        <v>2</v>
      </c>
      <c r="F20">
        <v>3</v>
      </c>
      <c r="G20">
        <v>4</v>
      </c>
      <c r="H20">
        <v>5</v>
      </c>
      <c r="I20">
        <v>6</v>
      </c>
      <c r="J20">
        <v>7</v>
      </c>
      <c r="K20">
        <v>8</v>
      </c>
      <c r="L20">
        <v>9</v>
      </c>
      <c r="M20">
        <v>10</v>
      </c>
      <c r="N20">
        <v>11</v>
      </c>
      <c r="O20">
        <v>12</v>
      </c>
      <c r="P20">
        <v>13</v>
      </c>
      <c r="Q20">
        <v>14</v>
      </c>
      <c r="R20">
        <v>15</v>
      </c>
      <c r="S20">
        <v>16</v>
      </c>
      <c r="T20">
        <v>17</v>
      </c>
      <c r="U20">
        <v>18</v>
      </c>
      <c r="V20">
        <v>19</v>
      </c>
      <c r="W20">
        <v>20</v>
      </c>
      <c r="X20">
        <v>21</v>
      </c>
      <c r="Y20">
        <v>22</v>
      </c>
      <c r="Z20">
        <v>23</v>
      </c>
      <c r="AA20">
        <v>24</v>
      </c>
      <c r="AB20">
        <v>25</v>
      </c>
      <c r="AC20">
        <v>26</v>
      </c>
      <c r="AD20">
        <v>27</v>
      </c>
      <c r="AE20">
        <v>28</v>
      </c>
      <c r="AF20">
        <v>29</v>
      </c>
      <c r="AG20">
        <v>30</v>
      </c>
      <c r="AH20">
        <v>31</v>
      </c>
      <c r="AI20">
        <v>32</v>
      </c>
      <c r="AJ20">
        <v>33</v>
      </c>
      <c r="AK20">
        <v>34</v>
      </c>
      <c r="AL20">
        <v>35</v>
      </c>
      <c r="AM20">
        <v>36</v>
      </c>
      <c r="AN20">
        <v>37</v>
      </c>
      <c r="AO20">
        <v>38</v>
      </c>
      <c r="AP20">
        <v>39</v>
      </c>
      <c r="AQ20">
        <v>40</v>
      </c>
    </row>
    <row r="21" spans="1:43">
      <c r="B21" s="28" t="s">
        <v>28</v>
      </c>
      <c r="C21" s="28"/>
      <c r="D21">
        <v>2000</v>
      </c>
      <c r="E21">
        <v>2001</v>
      </c>
      <c r="F21">
        <v>2002</v>
      </c>
      <c r="G21">
        <v>2003</v>
      </c>
      <c r="H21">
        <v>2004</v>
      </c>
      <c r="I21">
        <v>2005</v>
      </c>
      <c r="J21">
        <v>2006</v>
      </c>
      <c r="K21">
        <v>2007</v>
      </c>
      <c r="L21">
        <v>2008</v>
      </c>
      <c r="M21">
        <v>2009</v>
      </c>
      <c r="N21">
        <v>2010</v>
      </c>
      <c r="O21">
        <v>2011</v>
      </c>
      <c r="P21">
        <v>2012</v>
      </c>
      <c r="Q21">
        <v>2013</v>
      </c>
      <c r="R21">
        <v>2014</v>
      </c>
      <c r="S21">
        <v>2015</v>
      </c>
      <c r="T21">
        <v>2016</v>
      </c>
      <c r="U21">
        <v>2017</v>
      </c>
      <c r="V21">
        <v>2018</v>
      </c>
      <c r="W21">
        <v>2019</v>
      </c>
      <c r="X21">
        <v>2020</v>
      </c>
      <c r="Y21">
        <v>2021</v>
      </c>
      <c r="Z21">
        <v>2022</v>
      </c>
      <c r="AA21">
        <v>2023</v>
      </c>
      <c r="AB21">
        <v>2024</v>
      </c>
      <c r="AC21">
        <v>2025</v>
      </c>
      <c r="AD21">
        <v>2026</v>
      </c>
      <c r="AE21">
        <v>2027</v>
      </c>
      <c r="AF21">
        <v>2028</v>
      </c>
      <c r="AG21">
        <v>2029</v>
      </c>
      <c r="AH21">
        <v>2030</v>
      </c>
      <c r="AI21">
        <v>2031</v>
      </c>
      <c r="AJ21">
        <v>2032</v>
      </c>
      <c r="AK21">
        <v>2033</v>
      </c>
      <c r="AL21">
        <v>2034</v>
      </c>
      <c r="AM21">
        <v>2035</v>
      </c>
      <c r="AN21">
        <v>2036</v>
      </c>
      <c r="AO21">
        <v>2037</v>
      </c>
      <c r="AP21">
        <v>2038</v>
      </c>
      <c r="AQ21">
        <v>2039</v>
      </c>
    </row>
    <row r="22" spans="1:43">
      <c r="A22" s="29" t="s">
        <v>29</v>
      </c>
      <c r="B22" s="29">
        <v>0</v>
      </c>
      <c r="C22" s="29"/>
      <c r="D22" s="58">
        <v>2</v>
      </c>
      <c r="E22" s="58">
        <v>2</v>
      </c>
      <c r="F22" s="58">
        <v>2</v>
      </c>
      <c r="G22" s="58">
        <v>2</v>
      </c>
      <c r="H22" s="58">
        <v>2</v>
      </c>
      <c r="I22" s="58">
        <v>2</v>
      </c>
      <c r="J22" s="58">
        <v>2</v>
      </c>
      <c r="K22" s="58">
        <v>2</v>
      </c>
      <c r="L22" s="58">
        <v>2</v>
      </c>
      <c r="M22" s="58">
        <v>2</v>
      </c>
      <c r="N22" s="58">
        <v>2</v>
      </c>
      <c r="O22" s="58">
        <v>2</v>
      </c>
      <c r="P22" s="59"/>
      <c r="Q22" s="59"/>
      <c r="R22" s="59"/>
      <c r="S22" s="59"/>
      <c r="T22" s="31"/>
      <c r="U22" s="31"/>
      <c r="V22" s="31"/>
      <c r="W22" s="31"/>
      <c r="X22" s="31"/>
      <c r="Y22" s="31"/>
      <c r="Z22" s="31"/>
      <c r="AA22" s="31"/>
      <c r="AB22" s="31"/>
      <c r="AC22" s="31"/>
      <c r="AD22" s="31"/>
      <c r="AE22" s="31"/>
      <c r="AF22" s="31"/>
      <c r="AG22" s="31"/>
      <c r="AH22" s="31"/>
      <c r="AI22" s="31"/>
      <c r="AJ22" s="31"/>
      <c r="AK22" s="31"/>
      <c r="AL22" s="31"/>
      <c r="AM22" s="32"/>
      <c r="AN22" s="33"/>
      <c r="AO22" s="33"/>
    </row>
    <row r="23" spans="1:43">
      <c r="B23" s="29">
        <v>1</v>
      </c>
      <c r="C23" s="29">
        <v>0</v>
      </c>
      <c r="D23" s="59">
        <f>$F$16^$B23+C23</f>
        <v>1.55</v>
      </c>
      <c r="E23" s="59">
        <f>$F$16^$B23+D23</f>
        <v>3.1</v>
      </c>
      <c r="F23" s="59">
        <f t="shared" ref="F23:U26" si="0">$F$16^$B23+E23</f>
        <v>4.6500000000000004</v>
      </c>
      <c r="G23" s="59">
        <f t="shared" si="0"/>
        <v>6.2</v>
      </c>
      <c r="H23" s="59">
        <f t="shared" si="0"/>
        <v>7.75</v>
      </c>
      <c r="I23" s="59">
        <f t="shared" si="0"/>
        <v>9.3000000000000007</v>
      </c>
      <c r="J23" s="59">
        <f t="shared" si="0"/>
        <v>10.850000000000001</v>
      </c>
      <c r="K23" s="59">
        <f>$F$16^$B23+J23</f>
        <v>12.400000000000002</v>
      </c>
      <c r="L23" s="59">
        <f>$F$16^$B23+K23</f>
        <v>13.950000000000003</v>
      </c>
      <c r="M23" s="59">
        <f t="shared" ref="M23:Q23" si="1">$F$16^$B23+L23</f>
        <v>15.500000000000004</v>
      </c>
      <c r="N23" s="59">
        <f t="shared" si="1"/>
        <v>17.050000000000004</v>
      </c>
      <c r="O23" s="59">
        <f t="shared" si="1"/>
        <v>18.600000000000005</v>
      </c>
      <c r="P23" s="59">
        <f t="shared" si="1"/>
        <v>20.150000000000006</v>
      </c>
      <c r="Q23" s="59">
        <f t="shared" si="1"/>
        <v>21.700000000000006</v>
      </c>
      <c r="R23" s="59"/>
      <c r="S23" s="59"/>
      <c r="T23" s="31"/>
      <c r="U23" s="31"/>
      <c r="V23" s="31"/>
      <c r="W23" s="31"/>
      <c r="X23" s="31"/>
      <c r="Y23" s="31"/>
      <c r="Z23" s="31"/>
      <c r="AA23" s="31"/>
      <c r="AB23" s="31"/>
      <c r="AC23" s="31"/>
      <c r="AD23" s="31"/>
      <c r="AE23" s="31"/>
      <c r="AF23" s="31"/>
      <c r="AG23" s="31"/>
      <c r="AH23" s="31"/>
      <c r="AI23" s="31"/>
      <c r="AJ23" s="31"/>
      <c r="AK23" s="31"/>
      <c r="AL23" s="31"/>
      <c r="AM23" s="32"/>
      <c r="AN23" s="33"/>
      <c r="AO23" s="33"/>
    </row>
    <row r="24" spans="1:43">
      <c r="B24" s="29">
        <v>2</v>
      </c>
      <c r="C24" s="29"/>
      <c r="D24" s="58"/>
      <c r="E24" s="59"/>
      <c r="F24" s="59">
        <f>$F$16^$B24+E24</f>
        <v>2.4025000000000003</v>
      </c>
      <c r="G24" s="59">
        <f t="shared" si="0"/>
        <v>4.8050000000000006</v>
      </c>
      <c r="H24" s="59">
        <f t="shared" si="0"/>
        <v>7.2075000000000014</v>
      </c>
      <c r="I24" s="59">
        <f t="shared" si="0"/>
        <v>9.6100000000000012</v>
      </c>
      <c r="J24" s="59">
        <f t="shared" si="0"/>
        <v>12.012500000000001</v>
      </c>
      <c r="K24" s="59">
        <f t="shared" si="0"/>
        <v>14.415000000000001</v>
      </c>
      <c r="L24" s="59">
        <f t="shared" si="0"/>
        <v>16.817500000000003</v>
      </c>
      <c r="M24" s="59">
        <f t="shared" si="0"/>
        <v>19.220000000000002</v>
      </c>
      <c r="N24" s="59">
        <f t="shared" si="0"/>
        <v>21.622500000000002</v>
      </c>
      <c r="O24" s="59">
        <f t="shared" si="0"/>
        <v>24.025000000000002</v>
      </c>
      <c r="P24" s="59">
        <f t="shared" si="0"/>
        <v>26.427500000000002</v>
      </c>
      <c r="Q24" s="59">
        <f t="shared" si="0"/>
        <v>28.830000000000002</v>
      </c>
      <c r="R24" s="59">
        <f t="shared" si="0"/>
        <v>31.232500000000002</v>
      </c>
      <c r="S24" s="59">
        <f t="shared" si="0"/>
        <v>33.635000000000005</v>
      </c>
      <c r="T24" s="31"/>
      <c r="U24" s="31"/>
      <c r="V24" s="31"/>
      <c r="W24" s="31"/>
      <c r="X24" s="31"/>
      <c r="Y24" s="31"/>
      <c r="Z24" s="31"/>
      <c r="AA24" s="31"/>
      <c r="AB24" s="31"/>
      <c r="AC24" s="31"/>
      <c r="AD24" s="31"/>
      <c r="AE24" s="31"/>
      <c r="AF24" s="31"/>
      <c r="AG24" s="31"/>
      <c r="AH24" s="31"/>
      <c r="AI24" s="31"/>
      <c r="AJ24" s="31"/>
      <c r="AK24" s="31"/>
      <c r="AL24" s="31"/>
      <c r="AM24" s="32"/>
      <c r="AN24" s="33"/>
      <c r="AO24" s="33"/>
    </row>
    <row r="25" spans="1:43">
      <c r="B25" s="29">
        <v>3</v>
      </c>
      <c r="C25" s="29"/>
      <c r="D25" s="58"/>
      <c r="E25" s="59"/>
      <c r="F25" s="59"/>
      <c r="G25" s="59"/>
      <c r="H25" s="59">
        <f t="shared" si="0"/>
        <v>3.7238750000000005</v>
      </c>
      <c r="I25" s="59">
        <f t="shared" si="0"/>
        <v>7.447750000000001</v>
      </c>
      <c r="J25" s="59">
        <f t="shared" si="0"/>
        <v>11.171625000000002</v>
      </c>
      <c r="K25" s="59">
        <f t="shared" si="0"/>
        <v>14.895500000000002</v>
      </c>
      <c r="L25" s="59">
        <f t="shared" si="0"/>
        <v>18.619375000000002</v>
      </c>
      <c r="M25" s="59">
        <f t="shared" si="0"/>
        <v>22.343250000000001</v>
      </c>
      <c r="N25" s="59">
        <f t="shared" si="0"/>
        <v>26.067125000000001</v>
      </c>
      <c r="O25" s="59">
        <f t="shared" si="0"/>
        <v>29.791</v>
      </c>
      <c r="P25" s="59">
        <f t="shared" si="0"/>
        <v>33.514875000000004</v>
      </c>
      <c r="Q25" s="59">
        <f t="shared" si="0"/>
        <v>37.238750000000003</v>
      </c>
      <c r="R25" s="59">
        <f t="shared" si="0"/>
        <v>40.962625000000003</v>
      </c>
      <c r="S25" s="59">
        <f t="shared" si="0"/>
        <v>44.686500000000002</v>
      </c>
      <c r="T25" s="31">
        <f t="shared" si="0"/>
        <v>48.410375000000002</v>
      </c>
      <c r="U25" s="31">
        <f t="shared" si="0"/>
        <v>52.134250000000002</v>
      </c>
      <c r="V25" s="31"/>
      <c r="W25" s="31"/>
      <c r="X25" s="31"/>
      <c r="Y25" s="31"/>
      <c r="Z25" s="31"/>
      <c r="AA25" s="31"/>
      <c r="AB25" s="31"/>
      <c r="AC25" s="31"/>
      <c r="AD25" s="31"/>
      <c r="AE25" s="31"/>
      <c r="AF25" s="31"/>
      <c r="AG25" s="31"/>
      <c r="AH25" s="31"/>
      <c r="AI25" s="31"/>
      <c r="AJ25" s="31"/>
      <c r="AK25" s="31"/>
      <c r="AL25" s="31"/>
      <c r="AM25" s="32"/>
      <c r="AN25" s="33"/>
      <c r="AO25" s="33"/>
    </row>
    <row r="26" spans="1:43">
      <c r="B26" s="29">
        <v>4</v>
      </c>
      <c r="C26" s="29"/>
      <c r="D26" s="58"/>
      <c r="E26" s="59"/>
      <c r="F26" s="59"/>
      <c r="G26" s="59"/>
      <c r="H26" s="59"/>
      <c r="I26" s="59"/>
      <c r="J26" s="59">
        <f t="shared" si="0"/>
        <v>5.7720062500000013</v>
      </c>
      <c r="K26" s="59">
        <f t="shared" si="0"/>
        <v>11.544012500000003</v>
      </c>
      <c r="L26" s="59">
        <f t="shared" si="0"/>
        <v>17.316018750000005</v>
      </c>
      <c r="M26" s="59">
        <f t="shared" si="0"/>
        <v>23.088025000000005</v>
      </c>
      <c r="N26" s="59">
        <f t="shared" si="0"/>
        <v>28.860031250000006</v>
      </c>
      <c r="O26" s="59">
        <f t="shared" si="0"/>
        <v>34.63203750000001</v>
      </c>
      <c r="P26" s="59">
        <f t="shared" si="0"/>
        <v>40.404043750000014</v>
      </c>
      <c r="Q26" s="59">
        <f t="shared" si="0"/>
        <v>46.176050000000018</v>
      </c>
      <c r="R26" s="59">
        <f t="shared" si="0"/>
        <v>51.948056250000022</v>
      </c>
      <c r="S26" s="59">
        <f t="shared" si="0"/>
        <v>57.720062500000026</v>
      </c>
      <c r="T26" s="31">
        <f t="shared" si="0"/>
        <v>63.49206875000003</v>
      </c>
      <c r="U26" s="31">
        <f t="shared" si="0"/>
        <v>69.264075000000034</v>
      </c>
      <c r="V26" s="31">
        <f t="shared" ref="L26:AA34" si="2">$F$16^$B26+U26</f>
        <v>75.036081250000038</v>
      </c>
      <c r="W26" s="31">
        <f t="shared" si="2"/>
        <v>80.808087500000042</v>
      </c>
      <c r="X26" s="31"/>
      <c r="Y26" s="31"/>
      <c r="Z26" s="31"/>
      <c r="AA26" s="31"/>
      <c r="AB26" s="31"/>
      <c r="AC26" s="31"/>
      <c r="AD26" s="31"/>
      <c r="AE26" s="31"/>
      <c r="AF26" s="31"/>
      <c r="AG26" s="31"/>
      <c r="AH26" s="31"/>
      <c r="AI26" s="31"/>
      <c r="AJ26" s="31"/>
      <c r="AK26" s="31"/>
      <c r="AL26" s="31"/>
      <c r="AM26" s="32"/>
      <c r="AN26" s="33"/>
      <c r="AO26" s="33"/>
    </row>
    <row r="27" spans="1:43">
      <c r="B27" s="29">
        <v>5</v>
      </c>
      <c r="C27" s="29"/>
      <c r="D27" s="58"/>
      <c r="E27" s="59"/>
      <c r="F27" s="59"/>
      <c r="G27" s="59"/>
      <c r="H27" s="59"/>
      <c r="I27" s="59"/>
      <c r="J27" s="59"/>
      <c r="K27" s="59"/>
      <c r="L27" s="59">
        <f t="shared" si="2"/>
        <v>8.9466096875000023</v>
      </c>
      <c r="M27" s="59">
        <f t="shared" si="2"/>
        <v>17.893219375000005</v>
      </c>
      <c r="N27" s="59">
        <f t="shared" si="2"/>
        <v>26.839829062500009</v>
      </c>
      <c r="O27" s="59">
        <f t="shared" si="2"/>
        <v>35.786438750000009</v>
      </c>
      <c r="P27" s="59">
        <f t="shared" si="2"/>
        <v>44.73304843750001</v>
      </c>
      <c r="Q27" s="59">
        <f t="shared" si="2"/>
        <v>53.67965812500001</v>
      </c>
      <c r="R27" s="59">
        <f t="shared" si="2"/>
        <v>62.626267812500011</v>
      </c>
      <c r="S27" s="59">
        <f t="shared" si="2"/>
        <v>71.572877500000018</v>
      </c>
      <c r="T27" s="31">
        <f t="shared" si="2"/>
        <v>80.519487187500019</v>
      </c>
      <c r="U27" s="31">
        <f t="shared" si="2"/>
        <v>89.466096875000019</v>
      </c>
      <c r="V27" s="31">
        <f t="shared" si="2"/>
        <v>98.41270656250002</v>
      </c>
      <c r="W27" s="31">
        <f t="shared" si="2"/>
        <v>107.35931625000002</v>
      </c>
      <c r="X27" s="31">
        <f t="shared" si="2"/>
        <v>116.30592593750002</v>
      </c>
      <c r="Y27" s="31">
        <f t="shared" si="2"/>
        <v>125.25253562500002</v>
      </c>
      <c r="Z27" s="31"/>
      <c r="AA27" s="31"/>
      <c r="AB27" s="31"/>
      <c r="AC27" s="31"/>
      <c r="AD27" s="31"/>
      <c r="AE27" s="31"/>
      <c r="AF27" s="31"/>
      <c r="AG27" s="31"/>
      <c r="AH27" s="31"/>
      <c r="AI27" s="31"/>
      <c r="AJ27" s="31"/>
      <c r="AK27" s="31"/>
      <c r="AL27" s="31"/>
      <c r="AM27" s="32"/>
      <c r="AN27" s="33"/>
      <c r="AO27" s="33"/>
    </row>
    <row r="28" spans="1:43">
      <c r="B28" s="29">
        <v>6</v>
      </c>
      <c r="C28" s="29"/>
      <c r="D28" s="58"/>
      <c r="E28" s="59"/>
      <c r="F28" s="59"/>
      <c r="G28" s="59"/>
      <c r="H28" s="59"/>
      <c r="I28" s="59"/>
      <c r="J28" s="59"/>
      <c r="K28" s="59"/>
      <c r="L28" s="59"/>
      <c r="M28" s="59"/>
      <c r="N28" s="59">
        <f t="shared" si="2"/>
        <v>13.867245015625006</v>
      </c>
      <c r="O28" s="59">
        <f t="shared" si="2"/>
        <v>27.734490031250012</v>
      </c>
      <c r="P28" s="59">
        <f t="shared" si="2"/>
        <v>41.601735046875021</v>
      </c>
      <c r="Q28" s="59">
        <f t="shared" si="2"/>
        <v>55.468980062500023</v>
      </c>
      <c r="R28" s="59">
        <f t="shared" si="2"/>
        <v>69.336225078125025</v>
      </c>
      <c r="S28" s="59">
        <f t="shared" si="2"/>
        <v>83.203470093750028</v>
      </c>
      <c r="T28" s="31">
        <f t="shared" si="2"/>
        <v>97.07071510937503</v>
      </c>
      <c r="U28" s="31">
        <f t="shared" si="2"/>
        <v>110.93796012500003</v>
      </c>
      <c r="V28" s="31">
        <f t="shared" si="2"/>
        <v>124.80520514062503</v>
      </c>
      <c r="W28" s="31">
        <f t="shared" si="2"/>
        <v>138.67245015625005</v>
      </c>
      <c r="X28" s="31">
        <f t="shared" si="2"/>
        <v>152.53969517187505</v>
      </c>
      <c r="Y28" s="31">
        <f t="shared" si="2"/>
        <v>166.40694018750006</v>
      </c>
      <c r="Z28" s="31">
        <f t="shared" si="2"/>
        <v>180.27418520312506</v>
      </c>
      <c r="AA28" s="31">
        <f t="shared" si="2"/>
        <v>194.14143021875006</v>
      </c>
      <c r="AB28" s="31"/>
      <c r="AC28" s="31"/>
      <c r="AD28" s="31"/>
      <c r="AE28" s="31"/>
      <c r="AF28" s="31"/>
      <c r="AG28" s="31"/>
      <c r="AH28" s="31"/>
      <c r="AI28" s="31"/>
      <c r="AJ28" s="31"/>
      <c r="AK28" s="31"/>
      <c r="AL28" s="31"/>
      <c r="AM28" s="32"/>
      <c r="AN28" s="33"/>
      <c r="AO28" s="33"/>
    </row>
    <row r="29" spans="1:43">
      <c r="B29" s="29">
        <v>7</v>
      </c>
      <c r="C29" s="29"/>
      <c r="D29" s="58"/>
      <c r="E29" s="59"/>
      <c r="F29" s="59"/>
      <c r="G29" s="59"/>
      <c r="H29" s="59"/>
      <c r="I29" s="59"/>
      <c r="J29" s="59"/>
      <c r="K29" s="59"/>
      <c r="L29" s="59"/>
      <c r="M29" s="59"/>
      <c r="N29" s="59"/>
      <c r="O29" s="59"/>
      <c r="P29" s="59">
        <f t="shared" si="2"/>
        <v>21.494229774218759</v>
      </c>
      <c r="Q29" s="59">
        <f t="shared" si="2"/>
        <v>42.988459548437518</v>
      </c>
      <c r="R29" s="59">
        <f t="shared" si="2"/>
        <v>64.482689322656285</v>
      </c>
      <c r="S29" s="59">
        <f t="shared" si="2"/>
        <v>85.976919096875037</v>
      </c>
      <c r="T29" s="31">
        <f t="shared" si="2"/>
        <v>107.47114887109379</v>
      </c>
      <c r="U29" s="31">
        <f t="shared" si="2"/>
        <v>128.96537864531254</v>
      </c>
      <c r="V29" s="31">
        <f t="shared" si="2"/>
        <v>150.45960841953129</v>
      </c>
      <c r="W29" s="31">
        <f t="shared" si="2"/>
        <v>171.95383819375004</v>
      </c>
      <c r="X29" s="31">
        <f t="shared" si="2"/>
        <v>193.4480679679688</v>
      </c>
      <c r="Y29" s="31">
        <f t="shared" si="2"/>
        <v>214.94229774218755</v>
      </c>
      <c r="Z29" s="31">
        <f t="shared" si="2"/>
        <v>236.4365275164063</v>
      </c>
      <c r="AA29" s="31">
        <f t="shared" si="2"/>
        <v>257.93075729062508</v>
      </c>
      <c r="AB29" s="31">
        <f t="shared" ref="W29:AL38" si="3">$F$16^$B29+AA29</f>
        <v>279.42498706484383</v>
      </c>
      <c r="AC29" s="31">
        <f t="shared" si="3"/>
        <v>300.91921683906259</v>
      </c>
      <c r="AD29" s="31"/>
      <c r="AE29" s="31"/>
      <c r="AF29" s="31"/>
      <c r="AG29" s="31"/>
      <c r="AH29" s="31"/>
      <c r="AI29" s="31"/>
      <c r="AJ29" s="31"/>
      <c r="AK29" s="31"/>
      <c r="AL29" s="31"/>
      <c r="AM29" s="32"/>
      <c r="AN29" s="33"/>
      <c r="AO29" s="33"/>
    </row>
    <row r="30" spans="1:43">
      <c r="B30" s="29">
        <v>8</v>
      </c>
      <c r="C30" s="29"/>
      <c r="D30" s="58"/>
      <c r="E30" s="59"/>
      <c r="F30" s="59"/>
      <c r="G30" s="59"/>
      <c r="H30" s="59"/>
      <c r="I30" s="59"/>
      <c r="J30" s="59"/>
      <c r="K30" s="59"/>
      <c r="L30" s="59"/>
      <c r="M30" s="59"/>
      <c r="N30" s="59"/>
      <c r="O30" s="59"/>
      <c r="P30" s="59"/>
      <c r="Q30" s="59"/>
      <c r="R30" s="59">
        <f t="shared" si="2"/>
        <v>33.316056150039081</v>
      </c>
      <c r="S30" s="59">
        <f t="shared" si="2"/>
        <v>66.632112300078163</v>
      </c>
      <c r="T30" s="31">
        <f t="shared" si="2"/>
        <v>99.948168450117237</v>
      </c>
      <c r="U30" s="31">
        <f t="shared" si="2"/>
        <v>133.26422460015633</v>
      </c>
      <c r="V30" s="31">
        <f t="shared" si="2"/>
        <v>166.58028075019541</v>
      </c>
      <c r="W30" s="31">
        <f t="shared" si="3"/>
        <v>199.8963369002345</v>
      </c>
      <c r="X30" s="31">
        <f t="shared" si="3"/>
        <v>233.21239305027359</v>
      </c>
      <c r="Y30" s="31">
        <f t="shared" si="3"/>
        <v>266.52844920031265</v>
      </c>
      <c r="Z30" s="31">
        <f t="shared" si="3"/>
        <v>299.84450535035171</v>
      </c>
      <c r="AA30" s="31">
        <f t="shared" si="3"/>
        <v>333.16056150039077</v>
      </c>
      <c r="AB30" s="31">
        <f t="shared" si="3"/>
        <v>366.47661765042983</v>
      </c>
      <c r="AC30" s="31">
        <f t="shared" si="3"/>
        <v>399.79267380046889</v>
      </c>
      <c r="AD30" s="31">
        <f t="shared" si="3"/>
        <v>433.10872995050795</v>
      </c>
      <c r="AE30" s="31">
        <f t="shared" si="3"/>
        <v>466.42478610054701</v>
      </c>
      <c r="AF30" s="31"/>
      <c r="AG30" s="31"/>
      <c r="AH30" s="31"/>
      <c r="AI30" s="31"/>
      <c r="AJ30" s="31"/>
      <c r="AK30" s="31"/>
      <c r="AL30" s="31"/>
      <c r="AM30" s="32"/>
      <c r="AN30" s="33"/>
      <c r="AO30" s="33"/>
    </row>
    <row r="31" spans="1:43">
      <c r="B31" s="29">
        <v>9</v>
      </c>
      <c r="C31" s="29"/>
      <c r="D31" s="58"/>
      <c r="E31" s="59"/>
      <c r="F31" s="59"/>
      <c r="G31" s="59"/>
      <c r="H31" s="59"/>
      <c r="I31" s="59"/>
      <c r="J31" s="59"/>
      <c r="K31" s="59"/>
      <c r="L31" s="59"/>
      <c r="M31" s="59"/>
      <c r="N31" s="59"/>
      <c r="O31" s="59"/>
      <c r="P31" s="59"/>
      <c r="Q31" s="59"/>
      <c r="R31" s="59"/>
      <c r="S31" s="59"/>
      <c r="T31" s="31">
        <f t="shared" si="2"/>
        <v>51.63988703256058</v>
      </c>
      <c r="U31" s="31">
        <f t="shared" si="2"/>
        <v>103.27977406512116</v>
      </c>
      <c r="V31" s="31">
        <f t="shared" si="2"/>
        <v>154.91966109768174</v>
      </c>
      <c r="W31" s="31">
        <f t="shared" si="3"/>
        <v>206.55954813024232</v>
      </c>
      <c r="X31" s="31">
        <f t="shared" si="3"/>
        <v>258.1994351628029</v>
      </c>
      <c r="Y31" s="31">
        <f t="shared" si="3"/>
        <v>309.83932219536348</v>
      </c>
      <c r="Z31" s="31">
        <f t="shared" si="3"/>
        <v>361.47920922792406</v>
      </c>
      <c r="AA31" s="31">
        <f t="shared" si="3"/>
        <v>413.11909626048464</v>
      </c>
      <c r="AB31" s="31">
        <f t="shared" si="3"/>
        <v>464.75898329304522</v>
      </c>
      <c r="AC31" s="31">
        <f t="shared" si="3"/>
        <v>516.3988703256058</v>
      </c>
      <c r="AD31" s="31">
        <f t="shared" si="3"/>
        <v>568.03875735816632</v>
      </c>
      <c r="AE31" s="31">
        <f t="shared" si="3"/>
        <v>619.67864439072696</v>
      </c>
      <c r="AF31" s="31">
        <f t="shared" si="3"/>
        <v>671.3185314232876</v>
      </c>
      <c r="AG31" s="31">
        <f t="shared" si="3"/>
        <v>722.95841845584823</v>
      </c>
      <c r="AH31" s="31"/>
      <c r="AI31" s="31"/>
      <c r="AJ31" s="31"/>
      <c r="AK31" s="31"/>
      <c r="AL31" s="31"/>
      <c r="AM31" s="32"/>
      <c r="AN31" s="33"/>
      <c r="AO31" s="33"/>
    </row>
    <row r="32" spans="1:43">
      <c r="B32" s="29">
        <v>10</v>
      </c>
      <c r="C32" s="29"/>
      <c r="D32" s="30"/>
      <c r="E32" s="31"/>
      <c r="F32" s="31"/>
      <c r="G32" s="31"/>
      <c r="H32" s="31"/>
      <c r="I32" s="31"/>
      <c r="J32" s="31"/>
      <c r="K32" s="31"/>
      <c r="L32" s="31"/>
      <c r="M32" s="31"/>
      <c r="N32" s="31"/>
      <c r="O32" s="31"/>
      <c r="P32" s="31"/>
      <c r="Q32" s="31"/>
      <c r="R32" s="31"/>
      <c r="S32" s="31"/>
      <c r="T32" s="31"/>
      <c r="U32" s="31"/>
      <c r="V32" s="31">
        <f t="shared" si="2"/>
        <v>80.041824900468896</v>
      </c>
      <c r="W32" s="31">
        <f t="shared" si="2"/>
        <v>160.08364980093779</v>
      </c>
      <c r="X32" s="31">
        <f t="shared" si="3"/>
        <v>240.12547470140669</v>
      </c>
      <c r="Y32" s="31">
        <f t="shared" si="3"/>
        <v>320.16729960187558</v>
      </c>
      <c r="Z32" s="31">
        <f t="shared" si="3"/>
        <v>400.20912450234448</v>
      </c>
      <c r="AA32" s="31">
        <f t="shared" si="3"/>
        <v>480.25094940281338</v>
      </c>
      <c r="AB32" s="31">
        <f t="shared" si="3"/>
        <v>560.29277430328227</v>
      </c>
      <c r="AC32" s="31">
        <f t="shared" si="3"/>
        <v>640.33459920375117</v>
      </c>
      <c r="AD32" s="31">
        <f t="shared" si="3"/>
        <v>720.37642410422006</v>
      </c>
      <c r="AE32" s="31">
        <f t="shared" si="3"/>
        <v>800.41824900468896</v>
      </c>
      <c r="AF32" s="31">
        <f t="shared" si="3"/>
        <v>880.46007390515786</v>
      </c>
      <c r="AG32" s="31">
        <f t="shared" si="3"/>
        <v>960.50189880562675</v>
      </c>
      <c r="AH32" s="31">
        <f t="shared" si="3"/>
        <v>1040.5437237060955</v>
      </c>
      <c r="AI32" s="31">
        <f t="shared" si="3"/>
        <v>1120.5855486065643</v>
      </c>
      <c r="AJ32" s="31"/>
      <c r="AK32" s="31"/>
      <c r="AL32" s="31"/>
      <c r="AM32" s="32"/>
      <c r="AN32" s="33"/>
      <c r="AO32" s="33"/>
    </row>
    <row r="33" spans="2:44">
      <c r="B33" s="29">
        <v>11</v>
      </c>
      <c r="C33" s="29"/>
      <c r="D33" s="30"/>
      <c r="E33" s="31"/>
      <c r="F33" s="31"/>
      <c r="G33" s="31"/>
      <c r="H33" s="31"/>
      <c r="I33" s="31"/>
      <c r="J33" s="31"/>
      <c r="K33" s="31"/>
      <c r="L33" s="31"/>
      <c r="M33" s="31"/>
      <c r="N33" s="31"/>
      <c r="O33" s="31"/>
      <c r="P33" s="31"/>
      <c r="Q33" s="31"/>
      <c r="R33" s="31"/>
      <c r="S33" s="31"/>
      <c r="T33" s="31"/>
      <c r="U33" s="31"/>
      <c r="V33" s="31"/>
      <c r="W33" s="31"/>
      <c r="X33" s="31">
        <f t="shared" si="2"/>
        <v>124.06482859572679</v>
      </c>
      <c r="Y33" s="31">
        <f t="shared" si="2"/>
        <v>248.12965719145359</v>
      </c>
      <c r="Z33" s="31">
        <f t="shared" si="3"/>
        <v>372.19448578718038</v>
      </c>
      <c r="AA33" s="31">
        <f t="shared" si="3"/>
        <v>496.25931438290718</v>
      </c>
      <c r="AB33" s="31">
        <f t="shared" si="3"/>
        <v>620.32414297863397</v>
      </c>
      <c r="AC33" s="31">
        <f t="shared" si="3"/>
        <v>744.38897157436077</v>
      </c>
      <c r="AD33" s="31">
        <f t="shared" si="3"/>
        <v>868.45380017008756</v>
      </c>
      <c r="AE33" s="31">
        <f t="shared" si="3"/>
        <v>992.51862876581436</v>
      </c>
      <c r="AF33" s="31">
        <f t="shared" si="3"/>
        <v>1116.5834573615412</v>
      </c>
      <c r="AG33" s="31">
        <f t="shared" si="3"/>
        <v>1240.6482859572679</v>
      </c>
      <c r="AH33" s="31">
        <f t="shared" si="3"/>
        <v>1364.7131145529947</v>
      </c>
      <c r="AI33" s="31">
        <f t="shared" si="3"/>
        <v>1488.7779431487215</v>
      </c>
      <c r="AJ33" s="31">
        <f t="shared" si="3"/>
        <v>1612.8427717444483</v>
      </c>
      <c r="AK33" s="31">
        <f t="shared" si="3"/>
        <v>1736.9076003401751</v>
      </c>
      <c r="AL33" s="31"/>
      <c r="AM33" s="32"/>
      <c r="AN33" s="33"/>
      <c r="AO33" s="33"/>
    </row>
    <row r="34" spans="2:44">
      <c r="B34" s="29">
        <v>12</v>
      </c>
      <c r="C34" s="29"/>
      <c r="D34" s="30"/>
      <c r="E34" s="31"/>
      <c r="F34" s="31"/>
      <c r="G34" s="31"/>
      <c r="H34" s="31"/>
      <c r="I34" s="31"/>
      <c r="J34" s="31"/>
      <c r="K34" s="31"/>
      <c r="L34" s="31"/>
      <c r="M34" s="31"/>
      <c r="N34" s="31"/>
      <c r="O34" s="31"/>
      <c r="P34" s="31"/>
      <c r="Q34" s="31"/>
      <c r="R34" s="31"/>
      <c r="S34" s="31"/>
      <c r="T34" s="31"/>
      <c r="U34" s="31"/>
      <c r="V34" s="31"/>
      <c r="W34" s="31"/>
      <c r="X34" s="31"/>
      <c r="Y34" s="31"/>
      <c r="Z34" s="31">
        <f t="shared" si="2"/>
        <v>192.30048432337657</v>
      </c>
      <c r="AA34" s="31">
        <f t="shared" si="2"/>
        <v>384.60096864675313</v>
      </c>
      <c r="AB34" s="31">
        <f t="shared" si="3"/>
        <v>576.90145297012964</v>
      </c>
      <c r="AC34" s="31">
        <f t="shared" si="3"/>
        <v>769.20193729350626</v>
      </c>
      <c r="AD34" s="31">
        <f t="shared" si="3"/>
        <v>961.50242161688288</v>
      </c>
      <c r="AE34" s="31">
        <f t="shared" si="3"/>
        <v>1153.8029059402595</v>
      </c>
      <c r="AF34" s="31">
        <f t="shared" si="3"/>
        <v>1346.1033902636361</v>
      </c>
      <c r="AG34" s="31">
        <f t="shared" si="3"/>
        <v>1538.4038745870128</v>
      </c>
      <c r="AH34" s="31">
        <f t="shared" si="3"/>
        <v>1730.7043589103894</v>
      </c>
      <c r="AI34" s="31">
        <f t="shared" si="3"/>
        <v>1923.004843233766</v>
      </c>
      <c r="AJ34" s="31">
        <f t="shared" si="3"/>
        <v>2115.3053275571424</v>
      </c>
      <c r="AK34" s="31">
        <f t="shared" si="3"/>
        <v>2307.605811880519</v>
      </c>
      <c r="AL34" s="31">
        <f t="shared" si="3"/>
        <v>2499.9062962038956</v>
      </c>
      <c r="AM34" s="31">
        <f t="shared" ref="AD34:AQ42" si="4">$F$16^$B34+AL34</f>
        <v>2692.2067805272723</v>
      </c>
      <c r="AN34" s="33"/>
      <c r="AO34" s="33"/>
    </row>
    <row r="35" spans="2:44">
      <c r="B35" s="29">
        <v>13</v>
      </c>
      <c r="C35" s="29"/>
      <c r="D35" s="30"/>
      <c r="E35" s="31"/>
      <c r="F35" s="31"/>
      <c r="G35" s="31"/>
      <c r="H35" s="31"/>
      <c r="I35" s="31"/>
      <c r="J35" s="31"/>
      <c r="K35" s="31"/>
      <c r="L35" s="31"/>
      <c r="M35" s="31"/>
      <c r="N35" s="31"/>
      <c r="O35" s="31"/>
      <c r="P35" s="31"/>
      <c r="Q35" s="31"/>
      <c r="R35" s="31"/>
      <c r="S35" s="31"/>
      <c r="T35" s="31"/>
      <c r="U35" s="31"/>
      <c r="V35" s="31"/>
      <c r="W35" s="31"/>
      <c r="X35" s="31"/>
      <c r="Y35" s="31"/>
      <c r="Z35" s="31"/>
      <c r="AA35" s="31"/>
      <c r="AB35" s="31">
        <f t="shared" si="3"/>
        <v>298.0657507012337</v>
      </c>
      <c r="AC35" s="31">
        <f t="shared" si="3"/>
        <v>596.13150140246739</v>
      </c>
      <c r="AD35" s="31">
        <f t="shared" si="4"/>
        <v>894.19725210370109</v>
      </c>
      <c r="AE35" s="31">
        <f t="shared" si="4"/>
        <v>1192.2630028049348</v>
      </c>
      <c r="AF35" s="31">
        <f t="shared" si="4"/>
        <v>1490.3287535061686</v>
      </c>
      <c r="AG35" s="31">
        <f t="shared" si="4"/>
        <v>1788.3945042074024</v>
      </c>
      <c r="AH35" s="31">
        <f t="shared" si="4"/>
        <v>2086.4602549086362</v>
      </c>
      <c r="AI35" s="31">
        <f t="shared" si="4"/>
        <v>2384.52600560987</v>
      </c>
      <c r="AJ35" s="31">
        <f t="shared" si="4"/>
        <v>2682.5917563111038</v>
      </c>
      <c r="AK35" s="31">
        <f t="shared" si="4"/>
        <v>2980.6575070123376</v>
      </c>
      <c r="AL35" s="31">
        <f t="shared" si="4"/>
        <v>3278.7232577135715</v>
      </c>
      <c r="AM35" s="31">
        <f t="shared" si="4"/>
        <v>3576.7890084148053</v>
      </c>
      <c r="AN35" s="31">
        <f t="shared" si="4"/>
        <v>3874.8547591160391</v>
      </c>
      <c r="AO35" s="31">
        <f t="shared" si="4"/>
        <v>4172.9205098172724</v>
      </c>
    </row>
    <row r="36" spans="2:44">
      <c r="B36" s="29">
        <v>14</v>
      </c>
      <c r="C36" s="29"/>
      <c r="D36" s="30"/>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f t="shared" si="3"/>
        <v>462.00191358691228</v>
      </c>
      <c r="AE36" s="31">
        <f t="shared" si="3"/>
        <v>924.00382717382456</v>
      </c>
      <c r="AF36" s="31">
        <f t="shared" si="4"/>
        <v>1386.0057407607369</v>
      </c>
      <c r="AG36" s="31">
        <f t="shared" si="4"/>
        <v>1848.0076543476491</v>
      </c>
      <c r="AH36" s="31">
        <f t="shared" si="4"/>
        <v>2310.0095679345613</v>
      </c>
      <c r="AI36" s="31">
        <f t="shared" si="4"/>
        <v>2772.0114815214738</v>
      </c>
      <c r="AJ36" s="31">
        <f t="shared" si="4"/>
        <v>3234.0133951083862</v>
      </c>
      <c r="AK36" s="31">
        <f t="shared" si="4"/>
        <v>3696.0153086952987</v>
      </c>
      <c r="AL36" s="31">
        <f t="shared" si="4"/>
        <v>4158.0172222822112</v>
      </c>
      <c r="AM36" s="31">
        <f t="shared" si="4"/>
        <v>4620.0191358691236</v>
      </c>
      <c r="AN36" s="31">
        <f t="shared" si="4"/>
        <v>5082.0210494560361</v>
      </c>
      <c r="AO36" s="31">
        <f t="shared" si="4"/>
        <v>5544.0229630429485</v>
      </c>
      <c r="AP36" s="31">
        <f t="shared" si="4"/>
        <v>6006.024876629861</v>
      </c>
      <c r="AQ36" s="31">
        <f t="shared" si="4"/>
        <v>6468.0267902167734</v>
      </c>
    </row>
    <row r="37" spans="2:44">
      <c r="B37" s="29">
        <v>15</v>
      </c>
      <c r="C37" s="29"/>
      <c r="D37" s="30"/>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f t="shared" si="3"/>
        <v>716.10296605971405</v>
      </c>
      <c r="AG37" s="31">
        <f t="shared" si="3"/>
        <v>1432.2059321194281</v>
      </c>
      <c r="AH37" s="31">
        <f t="shared" si="4"/>
        <v>2148.308898179142</v>
      </c>
      <c r="AI37" s="31">
        <f t="shared" si="4"/>
        <v>2864.4118642388562</v>
      </c>
      <c r="AJ37" s="31">
        <f t="shared" si="4"/>
        <v>3580.5148302985704</v>
      </c>
      <c r="AK37" s="31">
        <f t="shared" si="4"/>
        <v>4296.6177963582841</v>
      </c>
      <c r="AL37" s="31">
        <f t="shared" si="4"/>
        <v>5012.7207624179982</v>
      </c>
      <c r="AM37" s="31">
        <f t="shared" si="4"/>
        <v>5728.8237284777124</v>
      </c>
      <c r="AN37" s="31">
        <f t="shared" si="4"/>
        <v>6444.9266945374266</v>
      </c>
      <c r="AO37" s="31">
        <f t="shared" si="4"/>
        <v>7161.0296605971407</v>
      </c>
      <c r="AP37" s="31">
        <f t="shared" si="4"/>
        <v>7877.1326266568549</v>
      </c>
      <c r="AQ37" s="31">
        <f t="shared" si="4"/>
        <v>8593.2355927165681</v>
      </c>
      <c r="AR37" s="31"/>
    </row>
    <row r="38" spans="2:44">
      <c r="B38" s="29">
        <v>16</v>
      </c>
      <c r="C38" s="29"/>
      <c r="D38" s="30"/>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f t="shared" si="3"/>
        <v>1109.9595973925568</v>
      </c>
      <c r="AI38" s="31">
        <f t="shared" si="3"/>
        <v>2219.9191947851136</v>
      </c>
      <c r="AJ38" s="31">
        <f t="shared" si="3"/>
        <v>3329.8787921776702</v>
      </c>
      <c r="AK38" s="31">
        <f t="shared" si="3"/>
        <v>4439.8383895702273</v>
      </c>
      <c r="AL38" s="31">
        <f t="shared" si="3"/>
        <v>5549.7979869627843</v>
      </c>
      <c r="AM38" s="31">
        <f t="shared" si="4"/>
        <v>6659.7575843553414</v>
      </c>
      <c r="AN38" s="31">
        <f t="shared" si="4"/>
        <v>7769.7171817478984</v>
      </c>
      <c r="AO38" s="31">
        <f t="shared" si="4"/>
        <v>8879.6767791404545</v>
      </c>
      <c r="AP38" s="31">
        <f t="shared" si="4"/>
        <v>9989.6363765330116</v>
      </c>
      <c r="AQ38" s="31">
        <f t="shared" si="4"/>
        <v>11099.595973925569</v>
      </c>
      <c r="AR38" s="31"/>
    </row>
    <row r="39" spans="2:44">
      <c r="B39" s="29">
        <v>17</v>
      </c>
      <c r="C39" s="29"/>
      <c r="D39" s="30"/>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f t="shared" si="4"/>
        <v>1720.437375958463</v>
      </c>
      <c r="AK39" s="31">
        <f t="shared" si="4"/>
        <v>3440.874751916926</v>
      </c>
      <c r="AL39" s="31">
        <f t="shared" si="4"/>
        <v>5161.3121278753888</v>
      </c>
      <c r="AM39" s="31">
        <f t="shared" si="4"/>
        <v>6881.749503833852</v>
      </c>
      <c r="AN39" s="31">
        <f t="shared" si="4"/>
        <v>8602.1868797923144</v>
      </c>
      <c r="AO39" s="31">
        <f t="shared" si="4"/>
        <v>10322.624255750778</v>
      </c>
      <c r="AP39" s="31">
        <f t="shared" si="4"/>
        <v>12043.061631709241</v>
      </c>
      <c r="AQ39" s="31">
        <f t="shared" si="4"/>
        <v>13763.499007667704</v>
      </c>
      <c r="AR39" s="31"/>
    </row>
    <row r="40" spans="2:44">
      <c r="B40" s="29">
        <v>18</v>
      </c>
      <c r="C40" s="29"/>
      <c r="D40" s="30"/>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f t="shared" si="4"/>
        <v>2666.677932735618</v>
      </c>
      <c r="AM40" s="31">
        <f t="shared" si="4"/>
        <v>5333.355865471236</v>
      </c>
      <c r="AN40" s="31">
        <f t="shared" si="4"/>
        <v>8000.033798206854</v>
      </c>
      <c r="AO40" s="31">
        <f t="shared" si="4"/>
        <v>10666.711730942472</v>
      </c>
      <c r="AP40" s="31">
        <f t="shared" si="4"/>
        <v>13333.38966367809</v>
      </c>
      <c r="AQ40" s="31">
        <f t="shared" si="4"/>
        <v>16000.067596413708</v>
      </c>
      <c r="AR40" s="31"/>
    </row>
    <row r="41" spans="2:44">
      <c r="B41" s="29">
        <v>19</v>
      </c>
      <c r="C41" s="29"/>
      <c r="D41" s="34"/>
      <c r="E41" s="35"/>
      <c r="F41" s="35"/>
      <c r="G41" s="35"/>
      <c r="H41" s="35"/>
      <c r="I41" s="35"/>
      <c r="J41" s="35"/>
      <c r="K41" s="35"/>
      <c r="L41" s="35"/>
      <c r="M41" s="35"/>
      <c r="N41" s="35"/>
      <c r="O41" s="35"/>
      <c r="P41" s="35"/>
      <c r="Q41" s="35"/>
      <c r="R41" s="35"/>
      <c r="S41" s="35"/>
      <c r="T41" s="35"/>
      <c r="U41" s="35"/>
      <c r="V41" s="35"/>
      <c r="W41" s="36"/>
      <c r="X41" s="37"/>
      <c r="Y41" s="37"/>
      <c r="Z41" s="37"/>
      <c r="AA41" s="37"/>
      <c r="AB41" s="37"/>
      <c r="AC41" s="37"/>
      <c r="AD41" s="37"/>
      <c r="AE41" s="37"/>
      <c r="AF41" s="37"/>
      <c r="AG41" s="37"/>
      <c r="AH41" s="37"/>
      <c r="AI41" s="33"/>
      <c r="AJ41" s="33"/>
      <c r="AK41" s="33"/>
      <c r="AL41" s="33"/>
      <c r="AM41" s="33"/>
      <c r="AN41" s="31">
        <f t="shared" si="4"/>
        <v>4133.350795740208</v>
      </c>
      <c r="AO41" s="31">
        <f t="shared" si="4"/>
        <v>8266.701591480416</v>
      </c>
      <c r="AP41" s="31">
        <f t="shared" si="4"/>
        <v>12400.052387220625</v>
      </c>
      <c r="AQ41" s="31">
        <f t="shared" si="4"/>
        <v>16533.403182960832</v>
      </c>
      <c r="AR41" s="31"/>
    </row>
    <row r="42" spans="2:44">
      <c r="B42" s="29">
        <v>20</v>
      </c>
      <c r="C42" s="29"/>
      <c r="D42" s="34"/>
      <c r="E42" s="35"/>
      <c r="F42" s="35"/>
      <c r="G42" s="35"/>
      <c r="H42" s="35"/>
      <c r="I42" s="35"/>
      <c r="J42" s="35"/>
      <c r="K42" s="35"/>
      <c r="L42" s="35"/>
      <c r="M42" s="35"/>
      <c r="N42" s="35"/>
      <c r="O42" s="35"/>
      <c r="P42" s="35"/>
      <c r="Q42" s="35"/>
      <c r="R42" s="35"/>
      <c r="S42" s="35"/>
      <c r="T42" s="35"/>
      <c r="U42" s="35"/>
      <c r="V42" s="35"/>
      <c r="W42" s="36"/>
      <c r="X42" s="37"/>
      <c r="Y42" s="37"/>
      <c r="Z42" s="37"/>
      <c r="AA42" s="37"/>
      <c r="AB42" s="37"/>
      <c r="AC42" s="37"/>
      <c r="AD42" s="37"/>
      <c r="AE42" s="37"/>
      <c r="AF42" s="37"/>
      <c r="AG42" s="37"/>
      <c r="AH42" s="37"/>
      <c r="AI42" s="33"/>
      <c r="AJ42" s="33"/>
      <c r="AK42" s="33"/>
      <c r="AL42" s="33"/>
      <c r="AM42" s="33"/>
      <c r="AN42" s="31"/>
      <c r="AO42" s="33"/>
      <c r="AP42" s="31">
        <f t="shared" si="4"/>
        <v>6406.6937333973228</v>
      </c>
      <c r="AQ42" s="31">
        <f t="shared" si="4"/>
        <v>12813.387466794646</v>
      </c>
      <c r="AR42" s="31"/>
    </row>
    <row r="43" spans="2:44">
      <c r="B43" s="29">
        <v>21</v>
      </c>
      <c r="C43" s="29"/>
      <c r="D43" s="34"/>
      <c r="E43" s="35"/>
      <c r="F43" s="35"/>
      <c r="G43" s="35"/>
      <c r="H43" s="35"/>
      <c r="I43" s="35"/>
      <c r="J43" s="35"/>
      <c r="K43" s="35"/>
      <c r="L43" s="35"/>
      <c r="M43" s="35"/>
      <c r="N43" s="35"/>
      <c r="O43" s="35"/>
      <c r="P43" s="35"/>
      <c r="Q43" s="35"/>
      <c r="R43" s="35"/>
      <c r="S43" s="35"/>
      <c r="T43" s="35"/>
      <c r="U43" s="35"/>
      <c r="V43" s="35"/>
      <c r="W43" s="36"/>
      <c r="X43" s="37"/>
      <c r="Y43" s="37"/>
      <c r="Z43" s="37"/>
      <c r="AA43" s="37"/>
      <c r="AB43" s="37"/>
      <c r="AC43" s="37"/>
      <c r="AD43" s="37"/>
      <c r="AE43" s="37"/>
      <c r="AF43" s="37"/>
      <c r="AG43" s="37"/>
      <c r="AH43" s="37"/>
      <c r="AI43" s="33"/>
      <c r="AJ43" s="33"/>
      <c r="AK43" s="33"/>
      <c r="AL43" s="33"/>
      <c r="AM43" s="33"/>
      <c r="AN43" s="31"/>
      <c r="AO43" s="33"/>
    </row>
    <row r="44" spans="2:44">
      <c r="B44" s="29">
        <v>22</v>
      </c>
      <c r="C44" s="29"/>
      <c r="D44" s="34"/>
      <c r="E44" s="35"/>
      <c r="F44" s="35"/>
      <c r="G44" s="35"/>
      <c r="H44" s="35"/>
      <c r="I44" s="35"/>
      <c r="J44" s="35"/>
      <c r="K44" s="35"/>
      <c r="L44" s="35"/>
      <c r="M44" s="35"/>
      <c r="N44" s="35"/>
      <c r="O44" s="35"/>
      <c r="P44" s="35"/>
      <c r="Q44" s="35"/>
      <c r="R44" s="35"/>
      <c r="S44" s="35"/>
      <c r="T44" s="35"/>
      <c r="U44" s="35"/>
      <c r="V44" s="35"/>
      <c r="W44" s="36"/>
      <c r="X44" s="37"/>
      <c r="Y44" s="37"/>
      <c r="Z44" s="37"/>
      <c r="AA44" s="37"/>
      <c r="AB44" s="37"/>
      <c r="AC44" s="37"/>
      <c r="AD44" s="37"/>
      <c r="AE44" s="37"/>
      <c r="AF44" s="37"/>
      <c r="AG44" s="37"/>
      <c r="AH44" s="37"/>
      <c r="AI44" s="33"/>
      <c r="AJ44" s="33"/>
      <c r="AK44" s="33"/>
      <c r="AL44" s="33"/>
      <c r="AM44" s="33"/>
      <c r="AN44" s="31"/>
      <c r="AO44" s="33"/>
    </row>
    <row r="45" spans="2:44" s="26" customFormat="1">
      <c r="B45" s="26" t="s">
        <v>30</v>
      </c>
      <c r="D45" s="38">
        <f t="shared" ref="D45:AQ45" si="5">SUM(D22:D41)</f>
        <v>3.55</v>
      </c>
      <c r="E45" s="38">
        <f t="shared" si="5"/>
        <v>5.0999999999999996</v>
      </c>
      <c r="F45" s="38">
        <f t="shared" si="5"/>
        <v>9.0525000000000002</v>
      </c>
      <c r="G45" s="38">
        <f t="shared" si="5"/>
        <v>13.004999999999999</v>
      </c>
      <c r="H45" s="38">
        <f t="shared" si="5"/>
        <v>20.681375000000003</v>
      </c>
      <c r="I45" s="38">
        <f t="shared" si="5"/>
        <v>28.357750000000003</v>
      </c>
      <c r="J45" s="38">
        <f t="shared" si="5"/>
        <v>41.806131250000007</v>
      </c>
      <c r="K45" s="38">
        <f t="shared" si="5"/>
        <v>55.254512500000011</v>
      </c>
      <c r="L45" s="38">
        <f t="shared" si="5"/>
        <v>77.649503437500016</v>
      </c>
      <c r="M45" s="38">
        <f t="shared" si="5"/>
        <v>100.04449437500001</v>
      </c>
      <c r="N45" s="38">
        <f t="shared" si="5"/>
        <v>136.30673032812501</v>
      </c>
      <c r="O45" s="38">
        <f t="shared" si="5"/>
        <v>172.56896628125003</v>
      </c>
      <c r="P45" s="38">
        <f t="shared" si="5"/>
        <v>228.32543200859379</v>
      </c>
      <c r="Q45" s="38">
        <f t="shared" si="5"/>
        <v>286.08189773593756</v>
      </c>
      <c r="R45" s="38">
        <f t="shared" si="5"/>
        <v>353.90441961332039</v>
      </c>
      <c r="S45" s="38">
        <f t="shared" si="5"/>
        <v>443.42694149070331</v>
      </c>
      <c r="T45" s="38">
        <f t="shared" si="5"/>
        <v>548.5518504006468</v>
      </c>
      <c r="U45" s="38">
        <f t="shared" si="5"/>
        <v>687.31175931059011</v>
      </c>
      <c r="V45" s="38">
        <f t="shared" si="5"/>
        <v>850.25536812100233</v>
      </c>
      <c r="W45" s="38">
        <f t="shared" si="5"/>
        <v>1065.3332269314146</v>
      </c>
      <c r="X45" s="38">
        <f t="shared" si="5"/>
        <v>1317.8958205875538</v>
      </c>
      <c r="Y45" s="38">
        <f t="shared" si="5"/>
        <v>1651.266501743693</v>
      </c>
      <c r="Z45" s="38">
        <f t="shared" si="5"/>
        <v>2042.7385219107086</v>
      </c>
      <c r="AA45" s="38">
        <f t="shared" si="5"/>
        <v>2559.4630777027241</v>
      </c>
      <c r="AB45" s="38">
        <f t="shared" si="5"/>
        <v>3166.2447089615989</v>
      </c>
      <c r="AC45" s="38">
        <f t="shared" si="5"/>
        <v>3967.1677704392232</v>
      </c>
      <c r="AD45" s="38">
        <f t="shared" si="5"/>
        <v>4907.679298890479</v>
      </c>
      <c r="AE45" s="38">
        <f t="shared" si="5"/>
        <v>6149.1100441807957</v>
      </c>
      <c r="AF45" s="38">
        <f t="shared" si="5"/>
        <v>7606.9029132802425</v>
      </c>
      <c r="AG45" s="38">
        <f t="shared" si="5"/>
        <v>9531.1205684802353</v>
      </c>
      <c r="AH45" s="38">
        <f t="shared" si="5"/>
        <v>11790.699515584376</v>
      </c>
      <c r="AI45" s="38">
        <f t="shared" si="5"/>
        <v>14773.236881144367</v>
      </c>
      <c r="AJ45" s="38">
        <f t="shared" si="5"/>
        <v>18275.584249155785</v>
      </c>
      <c r="AK45" s="38">
        <f t="shared" si="5"/>
        <v>22898.51716577377</v>
      </c>
      <c r="AL45" s="38">
        <f t="shared" si="5"/>
        <v>28327.155586191468</v>
      </c>
      <c r="AM45" s="38">
        <f t="shared" si="5"/>
        <v>35492.70160694934</v>
      </c>
      <c r="AN45" s="38">
        <f t="shared" si="5"/>
        <v>43907.091158596777</v>
      </c>
      <c r="AO45" s="38">
        <f t="shared" si="5"/>
        <v>55013.687490771481</v>
      </c>
      <c r="AP45" s="38">
        <f t="shared" si="5"/>
        <v>61649.297562427688</v>
      </c>
      <c r="AQ45" s="38">
        <f t="shared" si="5"/>
        <v>72457.828143901148</v>
      </c>
    </row>
    <row r="46" spans="2:44" s="40" customFormat="1">
      <c r="B46" t="s">
        <v>31</v>
      </c>
      <c r="C46"/>
      <c r="D46" s="35"/>
      <c r="E46" s="35">
        <f>E45/D45</f>
        <v>1.436619718309859</v>
      </c>
      <c r="F46" s="35">
        <f t="shared" ref="F46:AQ46" si="6">F45/E45</f>
        <v>1.7750000000000001</v>
      </c>
      <c r="G46" s="35">
        <f t="shared" si="6"/>
        <v>1.436619718309859</v>
      </c>
      <c r="H46" s="35">
        <f t="shared" si="6"/>
        <v>1.5902633602460596</v>
      </c>
      <c r="I46" s="35">
        <f t="shared" si="6"/>
        <v>1.3711733383297773</v>
      </c>
      <c r="J46" s="35">
        <f t="shared" si="6"/>
        <v>1.4742400666484472</v>
      </c>
      <c r="K46" s="35">
        <f t="shared" si="6"/>
        <v>1.3216844239802745</v>
      </c>
      <c r="L46" s="35">
        <f t="shared" si="6"/>
        <v>1.4053060994339603</v>
      </c>
      <c r="M46" s="35">
        <f t="shared" si="6"/>
        <v>1.2884112575880886</v>
      </c>
      <c r="N46" s="35">
        <f t="shared" si="6"/>
        <v>1.362461084736978</v>
      </c>
      <c r="O46" s="35">
        <f t="shared" si="6"/>
        <v>1.2660340825858898</v>
      </c>
      <c r="P46" s="35">
        <f t="shared" si="6"/>
        <v>1.3230967127454005</v>
      </c>
      <c r="Q46" s="35">
        <f t="shared" si="6"/>
        <v>1.2529567784861124</v>
      </c>
      <c r="R46" s="35">
        <f t="shared" si="6"/>
        <v>1.237073797447978</v>
      </c>
      <c r="S46" s="35">
        <f t="shared" si="6"/>
        <v>1.2529567784861126</v>
      </c>
      <c r="T46" s="35">
        <f t="shared" si="6"/>
        <v>1.2370737974479782</v>
      </c>
      <c r="U46" s="35">
        <f t="shared" si="6"/>
        <v>1.252956778486112</v>
      </c>
      <c r="V46" s="35">
        <f t="shared" si="6"/>
        <v>1.237073797447978</v>
      </c>
      <c r="W46" s="35">
        <f t="shared" si="6"/>
        <v>1.2529567784861124</v>
      </c>
      <c r="X46" s="35">
        <f t="shared" si="6"/>
        <v>1.2370737974479782</v>
      </c>
      <c r="Y46" s="35">
        <f t="shared" si="6"/>
        <v>1.2529567784861124</v>
      </c>
      <c r="Z46" s="35">
        <f t="shared" si="6"/>
        <v>1.2370737974479782</v>
      </c>
      <c r="AA46" s="35">
        <f t="shared" si="6"/>
        <v>1.2529567784861122</v>
      </c>
      <c r="AB46" s="35">
        <f t="shared" si="6"/>
        <v>1.2370737974479784</v>
      </c>
      <c r="AC46" s="35">
        <f t="shared" si="6"/>
        <v>1.2529567784861122</v>
      </c>
      <c r="AD46" s="35">
        <f t="shared" si="6"/>
        <v>1.2370737974479782</v>
      </c>
      <c r="AE46" s="35">
        <f t="shared" si="6"/>
        <v>1.252956778486112</v>
      </c>
      <c r="AF46" s="35">
        <f t="shared" si="6"/>
        <v>1.2370737974479782</v>
      </c>
      <c r="AG46" s="35">
        <f t="shared" si="6"/>
        <v>1.2529567784861124</v>
      </c>
      <c r="AH46" s="35">
        <f t="shared" si="6"/>
        <v>1.237073797447978</v>
      </c>
      <c r="AI46" s="35">
        <f t="shared" si="6"/>
        <v>1.2529567784861124</v>
      </c>
      <c r="AJ46" s="35">
        <f t="shared" si="6"/>
        <v>1.237073797447978</v>
      </c>
      <c r="AK46" s="35">
        <f t="shared" si="6"/>
        <v>1.2529567784861124</v>
      </c>
      <c r="AL46" s="39">
        <f t="shared" si="6"/>
        <v>1.237073797447978</v>
      </c>
      <c r="AM46" s="39">
        <f t="shared" si="6"/>
        <v>1.2529567784861122</v>
      </c>
      <c r="AN46" s="39">
        <f t="shared" si="6"/>
        <v>1.2370737974479782</v>
      </c>
      <c r="AO46" s="39">
        <f t="shared" si="6"/>
        <v>1.2529567784861122</v>
      </c>
      <c r="AP46" s="39">
        <f t="shared" si="6"/>
        <v>1.1206174385741607</v>
      </c>
      <c r="AQ46" s="39">
        <f t="shared" si="6"/>
        <v>1.1753228505244275</v>
      </c>
    </row>
    <row r="47" spans="2:44" s="20" customFormat="1">
      <c r="B47" s="20" t="s">
        <v>32</v>
      </c>
      <c r="D47" s="20">
        <v>4</v>
      </c>
      <c r="E47" s="20">
        <f>$D$47*EXP(D20*$D$48)</f>
        <v>4.9843069223495231</v>
      </c>
      <c r="F47" s="20">
        <f t="shared" ref="F47:AQ47" si="7">$D$47*EXP(E20*$D$48)</f>
        <v>6.2108288740453439</v>
      </c>
      <c r="G47" s="20">
        <f t="shared" si="7"/>
        <v>7.7391693376081268</v>
      </c>
      <c r="H47" s="20">
        <f t="shared" si="7"/>
        <v>9.643598825668839</v>
      </c>
      <c r="I47" s="20">
        <f t="shared" si="7"/>
        <v>12.016664095785734</v>
      </c>
      <c r="J47" s="20">
        <f t="shared" si="7"/>
        <v>14.973685509043451</v>
      </c>
      <c r="K47" s="20">
        <f t="shared" si="7"/>
        <v>18.658361083952503</v>
      </c>
      <c r="L47" s="20">
        <f t="shared" si="7"/>
        <v>23.249749577610356</v>
      </c>
      <c r="M47" s="20">
        <f t="shared" si="7"/>
        <v>28.970971940644048</v>
      </c>
      <c r="N47" s="20">
        <f t="shared" si="7"/>
        <v>36.100053997736488</v>
      </c>
      <c r="O47" s="20">
        <f t="shared" si="7"/>
        <v>44.983437259527378</v>
      </c>
      <c r="P47" s="20">
        <f t="shared" si="7"/>
        <v>56.052814430934461</v>
      </c>
      <c r="Q47" s="20">
        <f t="shared" si="7"/>
        <v>69.846107746319959</v>
      </c>
      <c r="R47" s="20">
        <f t="shared" si="7"/>
        <v>87.033609584788323</v>
      </c>
      <c r="S47" s="20">
        <f t="shared" si="7"/>
        <v>108.45055568263153</v>
      </c>
      <c r="T47" s="20">
        <f t="shared" si="7"/>
        <v>135.13771385539823</v>
      </c>
      <c r="U47" s="20">
        <f t="shared" si="7"/>
        <v>168.39196065998763</v>
      </c>
      <c r="V47" s="20">
        <f t="shared" si="7"/>
        <v>209.8293037963962</v>
      </c>
      <c r="W47" s="20">
        <f t="shared" si="7"/>
        <v>261.46341285603961</v>
      </c>
      <c r="X47" s="20">
        <f t="shared" si="7"/>
        <v>325.80347465987256</v>
      </c>
      <c r="Y47" s="20">
        <f t="shared" si="7"/>
        <v>405.97612851818252</v>
      </c>
      <c r="Z47" s="20">
        <f t="shared" si="7"/>
        <v>505.87740692045907</v>
      </c>
      <c r="AA47" s="20">
        <f t="shared" si="7"/>
        <v>630.36206529346748</v>
      </c>
      <c r="AB47" s="20">
        <f t="shared" si="7"/>
        <v>785.47950140719365</v>
      </c>
      <c r="AC47" s="20">
        <f t="shared" si="7"/>
        <v>978.76772905688154</v>
      </c>
      <c r="AD47" s="20">
        <f t="shared" si="7"/>
        <v>1219.6196918276341</v>
      </c>
      <c r="AE47" s="20">
        <f t="shared" si="7"/>
        <v>1519.7397181525682</v>
      </c>
      <c r="AF47" s="20">
        <f t="shared" si="7"/>
        <v>1893.7122993393393</v>
      </c>
      <c r="AG47" s="20">
        <f t="shared" si="7"/>
        <v>2359.7108306338746</v>
      </c>
      <c r="AH47" s="20">
        <f t="shared" si="7"/>
        <v>2940.3807569678906</v>
      </c>
      <c r="AI47" s="20">
        <f t="shared" si="7"/>
        <v>3663.9400403245995</v>
      </c>
      <c r="AJ47" s="20">
        <f t="shared" si="7"/>
        <v>4565.5504265158715</v>
      </c>
      <c r="AK47" s="20">
        <f t="shared" si="7"/>
        <v>5689.0261488047181</v>
      </c>
      <c r="AL47" s="20">
        <f t="shared" si="7"/>
        <v>7088.9631037287063</v>
      </c>
      <c r="AM47" s="20">
        <f t="shared" si="7"/>
        <v>8833.391967548836</v>
      </c>
      <c r="AN47" s="20">
        <f t="shared" si="7"/>
        <v>11007.084182920082</v>
      </c>
      <c r="AO47" s="20">
        <f t="shared" si="7"/>
        <v>13715.671471953136</v>
      </c>
      <c r="AP47" s="20">
        <f t="shared" si="7"/>
        <v>17090.779065581952</v>
      </c>
      <c r="AQ47" s="20">
        <f t="shared" si="7"/>
        <v>21296.422101231627</v>
      </c>
    </row>
    <row r="48" spans="2:44" s="35" customFormat="1">
      <c r="B48" s="35" t="s">
        <v>33</v>
      </c>
      <c r="D48" s="40">
        <v>0.22</v>
      </c>
      <c r="E48" s="10"/>
      <c r="F48" s="10"/>
      <c r="G48" s="10"/>
      <c r="H48" s="10"/>
      <c r="I48" s="10"/>
      <c r="J48" s="10"/>
      <c r="K48" s="10"/>
      <c r="L48" s="10"/>
      <c r="M48" s="10"/>
      <c r="N48" s="10"/>
      <c r="O48" s="10"/>
      <c r="P48" s="10"/>
      <c r="Q48" s="10"/>
      <c r="R48" s="10"/>
      <c r="S48" s="10"/>
    </row>
    <row r="49" spans="2:43" s="35" customFormat="1">
      <c r="B49" s="35" t="s">
        <v>34</v>
      </c>
      <c r="D49" s="35">
        <f>D45*$E$13</f>
        <v>189.33333333333334</v>
      </c>
      <c r="E49" s="35">
        <f t="shared" ref="E49:AQ49" si="8">E45*$E$13</f>
        <v>272</v>
      </c>
      <c r="F49" s="35">
        <f t="shared" si="8"/>
        <v>482.8</v>
      </c>
      <c r="G49" s="35">
        <f t="shared" si="8"/>
        <v>693.6</v>
      </c>
      <c r="H49" s="35">
        <f t="shared" si="8"/>
        <v>1103.0066666666669</v>
      </c>
      <c r="I49" s="35">
        <f t="shared" si="8"/>
        <v>1512.4133333333336</v>
      </c>
      <c r="J49" s="35">
        <f t="shared" si="8"/>
        <v>2229.6603333333337</v>
      </c>
      <c r="K49" s="35">
        <f t="shared" si="8"/>
        <v>2946.907333333334</v>
      </c>
      <c r="L49" s="35">
        <f t="shared" si="8"/>
        <v>4141.3068500000008</v>
      </c>
      <c r="M49" s="35">
        <f t="shared" si="8"/>
        <v>5335.7063666666672</v>
      </c>
      <c r="N49" s="35">
        <f t="shared" si="8"/>
        <v>7269.6922841666674</v>
      </c>
      <c r="O49" s="35">
        <f t="shared" si="8"/>
        <v>9203.6782016666693</v>
      </c>
      <c r="P49" s="35">
        <f t="shared" si="8"/>
        <v>12177.35637379167</v>
      </c>
      <c r="Q49" s="35">
        <f t="shared" si="8"/>
        <v>15257.701212583337</v>
      </c>
      <c r="R49" s="35">
        <f t="shared" si="8"/>
        <v>18874.902379377087</v>
      </c>
      <c r="S49" s="35">
        <f t="shared" si="8"/>
        <v>23649.436879504177</v>
      </c>
      <c r="T49" s="35">
        <f t="shared" si="8"/>
        <v>29256.098688034497</v>
      </c>
      <c r="U49" s="35">
        <f t="shared" si="8"/>
        <v>36656.627163231475</v>
      </c>
      <c r="V49" s="35">
        <f t="shared" si="8"/>
        <v>45346.952966453457</v>
      </c>
      <c r="W49" s="35">
        <f t="shared" si="8"/>
        <v>56817.772103008785</v>
      </c>
      <c r="X49" s="35">
        <f t="shared" si="8"/>
        <v>70287.777098002873</v>
      </c>
      <c r="Y49" s="35">
        <f t="shared" si="8"/>
        <v>88067.54675966363</v>
      </c>
      <c r="Z49" s="35">
        <f t="shared" si="8"/>
        <v>108946.05450190447</v>
      </c>
      <c r="AA49" s="35">
        <f t="shared" si="8"/>
        <v>136504.69747747862</v>
      </c>
      <c r="AB49" s="35">
        <f t="shared" si="8"/>
        <v>168866.38447795194</v>
      </c>
      <c r="AC49" s="35">
        <f t="shared" si="8"/>
        <v>211582.28109009191</v>
      </c>
      <c r="AD49" s="35">
        <f t="shared" si="8"/>
        <v>261742.89594082555</v>
      </c>
      <c r="AE49" s="35">
        <f t="shared" si="8"/>
        <v>327952.53568964248</v>
      </c>
      <c r="AF49" s="35">
        <f t="shared" si="8"/>
        <v>405701.48870827962</v>
      </c>
      <c r="AG49" s="35">
        <f t="shared" si="8"/>
        <v>508326.4303189459</v>
      </c>
      <c r="AH49" s="35">
        <f t="shared" si="8"/>
        <v>628837.30749783339</v>
      </c>
      <c r="AI49" s="35">
        <f t="shared" si="8"/>
        <v>787905.96699436626</v>
      </c>
      <c r="AJ49" s="35">
        <f t="shared" si="8"/>
        <v>974697.82662164187</v>
      </c>
      <c r="AK49" s="35">
        <f t="shared" si="8"/>
        <v>1221254.2488412678</v>
      </c>
      <c r="AL49" s="35">
        <f t="shared" si="8"/>
        <v>1510781.631263545</v>
      </c>
      <c r="AM49" s="35">
        <f t="shared" si="8"/>
        <v>1892944.0857039648</v>
      </c>
      <c r="AN49" s="35">
        <f t="shared" si="8"/>
        <v>2341711.5284584947</v>
      </c>
      <c r="AO49" s="35">
        <f t="shared" si="8"/>
        <v>2934063.3328411458</v>
      </c>
      <c r="AP49" s="35">
        <f t="shared" si="8"/>
        <v>3287962.53666281</v>
      </c>
      <c r="AQ49" s="35">
        <f t="shared" si="8"/>
        <v>3864417.5010080612</v>
      </c>
    </row>
    <row r="50" spans="2:43">
      <c r="B50" t="s">
        <v>35</v>
      </c>
      <c r="D50" s="35">
        <f t="shared" ref="D50:AK50" si="9">$H$8-D49</f>
        <v>1299810.6666666667</v>
      </c>
      <c r="E50" s="35">
        <f t="shared" si="9"/>
        <v>1299728</v>
      </c>
      <c r="F50" s="35">
        <f t="shared" si="9"/>
        <v>1299517.2</v>
      </c>
      <c r="G50" s="35">
        <f t="shared" si="9"/>
        <v>1299306.3999999999</v>
      </c>
      <c r="H50" s="35">
        <f t="shared" si="9"/>
        <v>1298896.9933333334</v>
      </c>
      <c r="I50" s="35">
        <f t="shared" si="9"/>
        <v>1298487.5866666667</v>
      </c>
      <c r="J50" s="35">
        <f t="shared" si="9"/>
        <v>1297770.3396666667</v>
      </c>
      <c r="K50" s="35">
        <f t="shared" si="9"/>
        <v>1297053.0926666667</v>
      </c>
      <c r="L50" s="35">
        <f t="shared" si="9"/>
        <v>1295858.6931499999</v>
      </c>
      <c r="M50" s="35">
        <f t="shared" si="9"/>
        <v>1294664.2936333334</v>
      </c>
      <c r="N50" s="35">
        <f t="shared" si="9"/>
        <v>1292730.3077158334</v>
      </c>
      <c r="O50" s="35">
        <f t="shared" si="9"/>
        <v>1290796.3217983334</v>
      </c>
      <c r="P50" s="35">
        <f t="shared" si="9"/>
        <v>1287822.6436262084</v>
      </c>
      <c r="Q50" s="35">
        <f t="shared" si="9"/>
        <v>1284742.2987874167</v>
      </c>
      <c r="R50" s="35">
        <f t="shared" si="9"/>
        <v>1281125.097620623</v>
      </c>
      <c r="S50" s="35">
        <f t="shared" si="9"/>
        <v>1276350.5631204958</v>
      </c>
      <c r="T50" s="35">
        <f t="shared" si="9"/>
        <v>1270743.9013119654</v>
      </c>
      <c r="U50" s="35">
        <f t="shared" si="9"/>
        <v>1263343.3728367686</v>
      </c>
      <c r="V50" s="35">
        <f t="shared" si="9"/>
        <v>1254653.0470335465</v>
      </c>
      <c r="W50" s="35">
        <f t="shared" si="9"/>
        <v>1243182.2278969912</v>
      </c>
      <c r="X50" s="35">
        <f t="shared" si="9"/>
        <v>1229712.2229019972</v>
      </c>
      <c r="Y50" s="35">
        <f t="shared" si="9"/>
        <v>1211932.4532403364</v>
      </c>
      <c r="Z50" s="35">
        <f t="shared" si="9"/>
        <v>1191053.9454980956</v>
      </c>
      <c r="AA50" s="35">
        <f t="shared" si="9"/>
        <v>1163495.3025225215</v>
      </c>
      <c r="AB50" s="35">
        <f t="shared" si="9"/>
        <v>1131133.615522048</v>
      </c>
      <c r="AC50" s="35">
        <f t="shared" si="9"/>
        <v>1088417.7189099081</v>
      </c>
      <c r="AD50" s="35">
        <f t="shared" si="9"/>
        <v>1038257.1040591744</v>
      </c>
      <c r="AE50" s="35">
        <f t="shared" si="9"/>
        <v>972047.46431035758</v>
      </c>
      <c r="AF50" s="35">
        <f t="shared" si="9"/>
        <v>894298.51129172044</v>
      </c>
      <c r="AG50" s="35">
        <f t="shared" si="9"/>
        <v>791673.5696810541</v>
      </c>
      <c r="AH50" s="35">
        <f t="shared" si="9"/>
        <v>671162.69250216661</v>
      </c>
      <c r="AI50" s="35">
        <f t="shared" si="9"/>
        <v>512094.03300563374</v>
      </c>
      <c r="AJ50" s="35">
        <f t="shared" si="9"/>
        <v>325302.17337835813</v>
      </c>
      <c r="AK50" s="35">
        <f t="shared" si="9"/>
        <v>78745.751158732222</v>
      </c>
      <c r="AL50" s="35"/>
      <c r="AM50" s="35"/>
      <c r="AN50" s="35"/>
      <c r="AO50" s="35"/>
      <c r="AP50" s="35"/>
      <c r="AQ50" s="35"/>
    </row>
    <row r="51" spans="2:43">
      <c r="B51" t="s">
        <v>36</v>
      </c>
      <c r="D51" s="35">
        <f t="shared" ref="D51:AQ51" si="10">$H$7+$D$50-ABS(D50)-D49</f>
        <v>2499810.6666666665</v>
      </c>
      <c r="E51" s="35">
        <f t="shared" si="10"/>
        <v>2499810.666666667</v>
      </c>
      <c r="F51" s="35">
        <f t="shared" si="10"/>
        <v>2499810.666666667</v>
      </c>
      <c r="G51" s="35">
        <f t="shared" si="10"/>
        <v>2499810.666666667</v>
      </c>
      <c r="H51" s="35">
        <f t="shared" si="10"/>
        <v>2499810.666666667</v>
      </c>
      <c r="I51" s="35">
        <f t="shared" si="10"/>
        <v>2499810.6666666665</v>
      </c>
      <c r="J51" s="35">
        <f t="shared" si="10"/>
        <v>2499810.666666667</v>
      </c>
      <c r="K51" s="35">
        <f t="shared" si="10"/>
        <v>2499810.6666666665</v>
      </c>
      <c r="L51" s="35">
        <f t="shared" si="10"/>
        <v>2499810.6666666674</v>
      </c>
      <c r="M51" s="35">
        <f t="shared" si="10"/>
        <v>2499810.666666667</v>
      </c>
      <c r="N51" s="35">
        <f t="shared" si="10"/>
        <v>2499810.666666667</v>
      </c>
      <c r="O51" s="35">
        <f t="shared" si="10"/>
        <v>2499810.666666667</v>
      </c>
      <c r="P51" s="35">
        <f t="shared" si="10"/>
        <v>2499810.666666667</v>
      </c>
      <c r="Q51" s="35">
        <f t="shared" si="10"/>
        <v>2499810.666666667</v>
      </c>
      <c r="R51" s="35">
        <f t="shared" si="10"/>
        <v>2499810.6666666665</v>
      </c>
      <c r="S51" s="35">
        <f t="shared" si="10"/>
        <v>2499810.6666666674</v>
      </c>
      <c r="T51" s="35">
        <f t="shared" si="10"/>
        <v>2499810.666666667</v>
      </c>
      <c r="U51" s="35">
        <f t="shared" si="10"/>
        <v>2499810.666666667</v>
      </c>
      <c r="V51" s="35">
        <f t="shared" si="10"/>
        <v>2499810.666666667</v>
      </c>
      <c r="W51" s="35">
        <f t="shared" si="10"/>
        <v>2499810.666666667</v>
      </c>
      <c r="X51" s="35">
        <f t="shared" si="10"/>
        <v>2499810.666666667</v>
      </c>
      <c r="Y51" s="35">
        <f t="shared" si="10"/>
        <v>2499810.666666667</v>
      </c>
      <c r="Z51" s="35">
        <f t="shared" si="10"/>
        <v>2499810.6666666665</v>
      </c>
      <c r="AA51" s="35">
        <f t="shared" si="10"/>
        <v>2499810.666666667</v>
      </c>
      <c r="AB51" s="35">
        <f t="shared" si="10"/>
        <v>2499810.666666667</v>
      </c>
      <c r="AC51" s="35">
        <f t="shared" si="10"/>
        <v>2499810.666666667</v>
      </c>
      <c r="AD51" s="35">
        <f t="shared" si="10"/>
        <v>2499810.666666667</v>
      </c>
      <c r="AE51" s="35">
        <f t="shared" si="10"/>
        <v>2499810.666666667</v>
      </c>
      <c r="AF51" s="35">
        <f t="shared" si="10"/>
        <v>2499810.666666667</v>
      </c>
      <c r="AG51" s="35">
        <f t="shared" si="10"/>
        <v>2499810.666666667</v>
      </c>
      <c r="AH51" s="35">
        <f t="shared" si="10"/>
        <v>2499810.666666667</v>
      </c>
      <c r="AI51" s="35">
        <f t="shared" si="10"/>
        <v>2499810.666666667</v>
      </c>
      <c r="AJ51" s="35">
        <f t="shared" si="10"/>
        <v>2499810.666666667</v>
      </c>
      <c r="AK51" s="35">
        <f t="shared" si="10"/>
        <v>2499810.666666667</v>
      </c>
      <c r="AL51" s="35">
        <f t="shared" si="10"/>
        <v>2289029.0354031222</v>
      </c>
      <c r="AM51" s="35">
        <f t="shared" si="10"/>
        <v>1906866.5809627022</v>
      </c>
      <c r="AN51" s="35">
        <f t="shared" si="10"/>
        <v>1458099.1382081723</v>
      </c>
      <c r="AO51" s="35">
        <f t="shared" si="10"/>
        <v>865747.33382552117</v>
      </c>
      <c r="AP51" s="35">
        <f t="shared" si="10"/>
        <v>511848.13000385696</v>
      </c>
      <c r="AQ51" s="35">
        <f t="shared" si="10"/>
        <v>-64606.834341394249</v>
      </c>
    </row>
    <row r="56" spans="2:43">
      <c r="B56" s="25"/>
      <c r="C56" s="25"/>
      <c r="D56" s="25"/>
      <c r="E56" s="25"/>
    </row>
    <row r="57" spans="2:43">
      <c r="F57" s="35"/>
      <c r="G57" s="35"/>
    </row>
    <row r="58" spans="2:43">
      <c r="B58" s="26"/>
      <c r="C58" s="26"/>
      <c r="F58" s="39"/>
      <c r="G58" s="39"/>
    </row>
    <row r="59" spans="2:43">
      <c r="F59" s="39"/>
      <c r="G59" s="39"/>
      <c r="AH59" s="10"/>
    </row>
    <row r="65" spans="34:34">
      <c r="AH65" s="41"/>
    </row>
    <row r="79" spans="34:34" s="26" customFormat="1"/>
    <row r="81" spans="6:19" s="40" customFormat="1"/>
    <row r="84" spans="6:19">
      <c r="F84" s="39"/>
      <c r="G84" s="39"/>
      <c r="H84" s="39"/>
      <c r="I84" s="39"/>
      <c r="J84" s="39"/>
      <c r="K84" s="39"/>
      <c r="L84" s="39"/>
      <c r="M84" s="39"/>
      <c r="N84" s="39"/>
      <c r="O84" s="39"/>
      <c r="P84" s="42"/>
      <c r="Q84" s="42"/>
      <c r="R84" s="42"/>
      <c r="S84" s="42"/>
    </row>
    <row r="85" spans="6:19">
      <c r="F85" s="39"/>
      <c r="G85" s="39"/>
      <c r="H85" s="39"/>
      <c r="I85" s="39"/>
      <c r="J85" s="39"/>
      <c r="K85" s="39"/>
      <c r="L85" s="39"/>
      <c r="M85" s="39"/>
      <c r="N85" s="39"/>
      <c r="O85" s="39"/>
      <c r="P85" s="42"/>
      <c r="Q85" s="42"/>
      <c r="R85" s="42"/>
      <c r="S85" s="42"/>
    </row>
    <row r="86" spans="6:19">
      <c r="F86" s="39"/>
      <c r="G86" s="39"/>
      <c r="H86" s="39"/>
      <c r="I86" s="39"/>
      <c r="J86" s="39"/>
      <c r="K86" s="39"/>
      <c r="L86" s="39"/>
      <c r="M86" s="39"/>
      <c r="N86" s="39"/>
      <c r="O86" s="39"/>
      <c r="P86" s="42"/>
      <c r="Q86" s="42"/>
      <c r="R86" s="42"/>
      <c r="S86" s="42"/>
    </row>
    <row r="87" spans="6:19">
      <c r="F87" s="39"/>
      <c r="G87" s="39"/>
      <c r="H87" s="39"/>
      <c r="I87" s="39"/>
      <c r="J87" s="39"/>
      <c r="K87" s="39"/>
      <c r="L87" s="39"/>
      <c r="M87" s="39"/>
      <c r="N87" s="39"/>
      <c r="O87" s="39"/>
      <c r="P87" s="42"/>
      <c r="Q87" s="42"/>
      <c r="R87" s="42"/>
      <c r="S87" s="42"/>
    </row>
    <row r="88" spans="6:19">
      <c r="F88" s="39"/>
      <c r="G88" s="39"/>
      <c r="H88" s="39"/>
      <c r="I88" s="39"/>
      <c r="J88" s="39"/>
      <c r="K88" s="39"/>
      <c r="L88" s="39"/>
      <c r="M88" s="39"/>
      <c r="N88" s="39"/>
      <c r="O88" s="39"/>
      <c r="P88" s="42"/>
      <c r="Q88" s="42"/>
      <c r="R88" s="42"/>
      <c r="S88" s="42"/>
    </row>
    <row r="89" spans="6:19">
      <c r="F89" s="39"/>
      <c r="G89" s="39"/>
      <c r="H89" s="39"/>
      <c r="I89" s="39"/>
      <c r="J89" s="39"/>
      <c r="K89" s="39"/>
      <c r="L89" s="39"/>
      <c r="M89" s="39"/>
      <c r="N89" s="39"/>
      <c r="O89" s="39"/>
      <c r="P89" s="42"/>
      <c r="Q89" s="42"/>
      <c r="R89" s="42"/>
      <c r="S89" s="42"/>
    </row>
    <row r="90" spans="6:19">
      <c r="F90" s="39"/>
      <c r="G90" s="39"/>
      <c r="H90" s="39"/>
      <c r="I90" s="39"/>
      <c r="J90" s="39"/>
      <c r="K90" s="39"/>
      <c r="L90" s="39"/>
      <c r="M90" s="39"/>
      <c r="N90" s="39"/>
      <c r="O90" s="39"/>
      <c r="P90" s="42"/>
      <c r="Q90" s="42"/>
      <c r="R90" s="42"/>
      <c r="S90" s="42"/>
    </row>
    <row r="91" spans="6:19">
      <c r="F91" s="39"/>
      <c r="G91" s="39"/>
      <c r="H91" s="39"/>
      <c r="I91" s="39"/>
      <c r="J91" s="39"/>
    </row>
    <row r="111" spans="12:31">
      <c r="L111" s="35"/>
      <c r="M111" s="35"/>
      <c r="N111" s="35"/>
      <c r="O111" s="35"/>
      <c r="P111" s="35"/>
      <c r="Q111" s="35"/>
      <c r="R111" s="35"/>
      <c r="S111" s="35"/>
      <c r="T111" s="35"/>
      <c r="U111" s="35"/>
      <c r="V111" s="35"/>
      <c r="W111" s="35"/>
      <c r="X111" s="35"/>
      <c r="Y111" s="35"/>
      <c r="Z111" s="35"/>
      <c r="AA111" s="35"/>
      <c r="AB111" s="35"/>
      <c r="AC111" s="35"/>
      <c r="AD111" s="35"/>
      <c r="AE111" s="35"/>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4ACA5-96FE-4AD0-B052-F8ED332E7A50}">
  <dimension ref="A4:AC147"/>
  <sheetViews>
    <sheetView zoomScaleNormal="100" workbookViewId="0">
      <selection activeCell="W29" sqref="W29"/>
    </sheetView>
  </sheetViews>
  <sheetFormatPr baseColWidth="10" defaultRowHeight="13.8"/>
  <cols>
    <col min="7" max="7" width="20.296875" customWidth="1"/>
  </cols>
  <sheetData>
    <row r="4" spans="1:29">
      <c r="A4" s="54" t="s">
        <v>91</v>
      </c>
    </row>
    <row r="10" spans="1:29">
      <c r="H10" t="s">
        <v>92</v>
      </c>
    </row>
    <row r="12" spans="1:29">
      <c r="H12" t="s">
        <v>28</v>
      </c>
      <c r="J12">
        <v>2004</v>
      </c>
      <c r="K12">
        <v>2005</v>
      </c>
      <c r="L12">
        <v>2006</v>
      </c>
      <c r="M12">
        <v>2007</v>
      </c>
      <c r="N12">
        <v>2008</v>
      </c>
      <c r="O12">
        <v>2009</v>
      </c>
      <c r="P12">
        <v>2010</v>
      </c>
      <c r="Q12">
        <v>2011</v>
      </c>
      <c r="R12">
        <v>2012</v>
      </c>
      <c r="S12">
        <v>2013</v>
      </c>
      <c r="T12">
        <v>2014</v>
      </c>
      <c r="U12">
        <v>2015</v>
      </c>
      <c r="V12">
        <v>2016</v>
      </c>
      <c r="W12">
        <v>2017</v>
      </c>
      <c r="X12">
        <v>2018</v>
      </c>
      <c r="Y12">
        <v>2019</v>
      </c>
      <c r="Z12">
        <v>2020</v>
      </c>
      <c r="AA12">
        <v>2021</v>
      </c>
      <c r="AB12">
        <v>2022</v>
      </c>
      <c r="AC12">
        <v>2023</v>
      </c>
    </row>
    <row r="13" spans="1:29">
      <c r="J13">
        <v>0</v>
      </c>
      <c r="K13">
        <v>1</v>
      </c>
      <c r="L13">
        <v>2</v>
      </c>
      <c r="M13">
        <v>3</v>
      </c>
      <c r="N13">
        <v>4</v>
      </c>
      <c r="O13">
        <v>5</v>
      </c>
      <c r="P13">
        <v>6</v>
      </c>
      <c r="Q13">
        <v>7</v>
      </c>
      <c r="R13">
        <v>8</v>
      </c>
      <c r="S13">
        <v>9</v>
      </c>
      <c r="T13">
        <v>10</v>
      </c>
      <c r="U13">
        <v>11</v>
      </c>
      <c r="V13">
        <v>12</v>
      </c>
      <c r="W13">
        <v>13</v>
      </c>
      <c r="X13">
        <v>14</v>
      </c>
      <c r="Y13">
        <v>15</v>
      </c>
      <c r="Z13">
        <v>16</v>
      </c>
      <c r="AA13">
        <v>17</v>
      </c>
      <c r="AB13">
        <v>18</v>
      </c>
      <c r="AC13">
        <v>19</v>
      </c>
    </row>
    <row r="14" spans="1:29">
      <c r="H14" t="s">
        <v>37</v>
      </c>
      <c r="K14">
        <v>2</v>
      </c>
      <c r="L14">
        <v>20</v>
      </c>
      <c r="M14">
        <v>30</v>
      </c>
      <c r="N14">
        <v>60</v>
      </c>
      <c r="O14">
        <v>80</v>
      </c>
      <c r="P14">
        <v>100</v>
      </c>
      <c r="Q14">
        <v>200</v>
      </c>
      <c r="R14">
        <v>250</v>
      </c>
      <c r="S14">
        <v>300</v>
      </c>
      <c r="T14">
        <v>350</v>
      </c>
      <c r="U14">
        <v>500</v>
      </c>
      <c r="V14">
        <v>700</v>
      </c>
      <c r="W14">
        <v>800</v>
      </c>
      <c r="X14">
        <v>900</v>
      </c>
      <c r="Y14">
        <v>1200</v>
      </c>
      <c r="Z14">
        <v>1300</v>
      </c>
      <c r="AA14">
        <v>1600</v>
      </c>
      <c r="AB14">
        <v>1800</v>
      </c>
      <c r="AC14">
        <v>2000</v>
      </c>
    </row>
    <row r="15" spans="1:29">
      <c r="H15" s="35" t="s">
        <v>38</v>
      </c>
      <c r="I15" s="35"/>
      <c r="J15" s="35">
        <v>20.681375000000003</v>
      </c>
      <c r="K15" s="35">
        <v>28.357750000000003</v>
      </c>
      <c r="L15" s="35">
        <v>41.806131250000007</v>
      </c>
      <c r="M15" s="35">
        <v>55.254512500000011</v>
      </c>
      <c r="N15" s="35">
        <v>77.649503437500016</v>
      </c>
      <c r="O15" s="35">
        <v>100.04449437500001</v>
      </c>
      <c r="P15" s="35">
        <v>136.30673032812501</v>
      </c>
      <c r="Q15" s="35">
        <v>172.56896628125003</v>
      </c>
      <c r="R15" s="35">
        <v>228.32543200859379</v>
      </c>
      <c r="S15" s="35">
        <v>286.08189773593756</v>
      </c>
      <c r="T15" s="35">
        <v>353.90441961332039</v>
      </c>
      <c r="U15" s="35">
        <v>443.42694149070331</v>
      </c>
      <c r="V15" s="35">
        <v>548.5518504006468</v>
      </c>
      <c r="W15" s="35">
        <v>687.31175931059011</v>
      </c>
      <c r="X15" s="35">
        <v>850.25536812100233</v>
      </c>
      <c r="Y15" s="35">
        <v>1065.3332269314146</v>
      </c>
      <c r="Z15" s="35">
        <v>1317.8958205875538</v>
      </c>
      <c r="AA15">
        <v>1651.266501743693</v>
      </c>
      <c r="AB15">
        <v>2042.7385219107086</v>
      </c>
      <c r="AC15">
        <v>2559.4630777027241</v>
      </c>
    </row>
    <row r="31" spans="1:1">
      <c r="A31" s="54" t="s">
        <v>90</v>
      </c>
    </row>
    <row r="55" spans="1:10">
      <c r="A55" s="54" t="s">
        <v>89</v>
      </c>
    </row>
    <row r="57" spans="1:10">
      <c r="A57" s="56"/>
    </row>
    <row r="58" spans="1:10">
      <c r="G58" s="26" t="s">
        <v>28</v>
      </c>
      <c r="H58" s="26">
        <v>2022</v>
      </c>
      <c r="I58" s="26"/>
      <c r="J58" s="26"/>
    </row>
    <row r="59" spans="1:10">
      <c r="G59" t="s">
        <v>88</v>
      </c>
      <c r="H59">
        <v>1339</v>
      </c>
    </row>
    <row r="60" spans="1:10">
      <c r="G60" t="s">
        <v>87</v>
      </c>
      <c r="H60">
        <v>22</v>
      </c>
    </row>
    <row r="61" spans="1:10">
      <c r="G61" t="s">
        <v>86</v>
      </c>
      <c r="H61">
        <v>47</v>
      </c>
    </row>
    <row r="62" spans="1:10">
      <c r="G62" s="26" t="s">
        <v>85</v>
      </c>
      <c r="H62" s="26">
        <f>H59-H60-2*H61</f>
        <v>1223</v>
      </c>
      <c r="I62" t="s">
        <v>80</v>
      </c>
    </row>
    <row r="63" spans="1:10">
      <c r="G63" t="s">
        <v>84</v>
      </c>
      <c r="H63">
        <v>184</v>
      </c>
    </row>
    <row r="64" spans="1:10">
      <c r="G64" s="26" t="s">
        <v>83</v>
      </c>
      <c r="H64" s="26">
        <f>H62/H63</f>
        <v>6.6467391304347823</v>
      </c>
      <c r="I64" t="s">
        <v>80</v>
      </c>
    </row>
    <row r="65" spans="1:9">
      <c r="G65" t="s">
        <v>82</v>
      </c>
      <c r="H65">
        <v>2</v>
      </c>
    </row>
    <row r="66" spans="1:9">
      <c r="G66" s="26" t="s">
        <v>81</v>
      </c>
      <c r="H66" s="26">
        <f>H64-H65</f>
        <v>4.6467391304347823</v>
      </c>
      <c r="I66" t="s">
        <v>80</v>
      </c>
    </row>
    <row r="67" spans="1:9">
      <c r="G67" s="57" t="s">
        <v>79</v>
      </c>
      <c r="H67" s="57">
        <f>H63*H66</f>
        <v>854.99999999999989</v>
      </c>
    </row>
    <row r="68" spans="1:9">
      <c r="G68" t="s">
        <v>78</v>
      </c>
      <c r="H68">
        <f>H59+H67</f>
        <v>2194</v>
      </c>
    </row>
    <row r="69" spans="1:9">
      <c r="A69" s="56"/>
    </row>
    <row r="72" spans="1:9">
      <c r="A72" s="54" t="s">
        <v>77</v>
      </c>
    </row>
    <row r="73" spans="1:9">
      <c r="A73" t="s">
        <v>76</v>
      </c>
    </row>
    <row r="74" spans="1:9">
      <c r="A74" t="s">
        <v>75</v>
      </c>
    </row>
    <row r="75" spans="1:9">
      <c r="A75" t="s">
        <v>74</v>
      </c>
    </row>
    <row r="77" spans="1:9">
      <c r="A77" s="54" t="s">
        <v>73</v>
      </c>
    </row>
    <row r="78" spans="1:9" ht="17.399999999999999">
      <c r="A78" s="55" t="s">
        <v>72</v>
      </c>
    </row>
    <row r="79" spans="1:9" ht="17.399999999999999">
      <c r="A79" s="55" t="s">
        <v>71</v>
      </c>
    </row>
    <row r="83" spans="8:9">
      <c r="I83" t="s">
        <v>70</v>
      </c>
    </row>
    <row r="84" spans="8:9">
      <c r="H84" t="s">
        <v>69</v>
      </c>
      <c r="I84">
        <v>1</v>
      </c>
    </row>
    <row r="85" spans="8:9">
      <c r="H85">
        <v>2001</v>
      </c>
      <c r="I85">
        <v>1</v>
      </c>
    </row>
    <row r="86" spans="8:9">
      <c r="H86">
        <v>2002</v>
      </c>
      <c r="I86">
        <v>2</v>
      </c>
    </row>
    <row r="87" spans="8:9">
      <c r="H87">
        <v>2003</v>
      </c>
      <c r="I87">
        <v>2</v>
      </c>
    </row>
    <row r="88" spans="8:9">
      <c r="H88">
        <v>2004</v>
      </c>
      <c r="I88">
        <v>3</v>
      </c>
    </row>
    <row r="89" spans="8:9">
      <c r="H89">
        <v>2005</v>
      </c>
      <c r="I89">
        <v>3</v>
      </c>
    </row>
    <row r="90" spans="8:9">
      <c r="H90">
        <v>2006</v>
      </c>
      <c r="I90">
        <v>4</v>
      </c>
    </row>
    <row r="91" spans="8:9">
      <c r="H91">
        <v>2007</v>
      </c>
      <c r="I91">
        <v>8</v>
      </c>
    </row>
    <row r="92" spans="8:9">
      <c r="H92">
        <v>2008</v>
      </c>
      <c r="I92">
        <v>12</v>
      </c>
    </row>
    <row r="93" spans="8:9">
      <c r="H93">
        <v>2009</v>
      </c>
      <c r="I93">
        <v>13</v>
      </c>
    </row>
    <row r="94" spans="8:9">
      <c r="H94">
        <v>2010</v>
      </c>
      <c r="I94">
        <v>20</v>
      </c>
    </row>
    <row r="95" spans="8:9">
      <c r="H95">
        <v>2011</v>
      </c>
      <c r="I95">
        <v>24</v>
      </c>
    </row>
    <row r="96" spans="8:9">
      <c r="H96">
        <v>2012</v>
      </c>
      <c r="I96">
        <v>33</v>
      </c>
    </row>
    <row r="97" spans="8:9">
      <c r="H97">
        <v>2013</v>
      </c>
      <c r="I97">
        <v>40</v>
      </c>
    </row>
    <row r="98" spans="8:9">
      <c r="H98">
        <v>2014</v>
      </c>
      <c r="I98">
        <v>57</v>
      </c>
    </row>
    <row r="99" spans="8:9">
      <c r="H99">
        <v>2015</v>
      </c>
      <c r="I99">
        <v>72</v>
      </c>
    </row>
    <row r="100" spans="8:9">
      <c r="H100">
        <v>2016</v>
      </c>
      <c r="I100">
        <v>87</v>
      </c>
    </row>
    <row r="101" spans="8:9">
      <c r="H101">
        <v>2017</v>
      </c>
      <c r="I101">
        <v>122</v>
      </c>
    </row>
    <row r="102" spans="8:9">
      <c r="H102">
        <v>2018</v>
      </c>
      <c r="I102">
        <v>158</v>
      </c>
    </row>
    <row r="103" spans="8:9">
      <c r="H103">
        <v>2019</v>
      </c>
      <c r="I103">
        <v>188</v>
      </c>
    </row>
    <row r="104" spans="8:9">
      <c r="H104">
        <v>2020</v>
      </c>
      <c r="I104">
        <v>215</v>
      </c>
    </row>
    <row r="105" spans="8:9">
      <c r="H105">
        <v>2021</v>
      </c>
      <c r="I105">
        <v>226</v>
      </c>
    </row>
    <row r="120" spans="1:3">
      <c r="A120" s="54" t="s">
        <v>68</v>
      </c>
    </row>
    <row r="121" spans="1:3" ht="18" thickBot="1">
      <c r="A121" s="53" t="s">
        <v>67</v>
      </c>
      <c r="B121" s="51"/>
      <c r="C121" s="51"/>
    </row>
    <row r="122" spans="1:3" ht="17.399999999999999">
      <c r="A122" s="52"/>
      <c r="B122" s="51"/>
      <c r="C122" s="51"/>
    </row>
    <row r="123" spans="1:3" ht="18" thickBot="1">
      <c r="A123" s="50" t="s">
        <v>66</v>
      </c>
      <c r="B123" s="51"/>
      <c r="C123" s="51"/>
    </row>
    <row r="124" spans="1:3" ht="17.399999999999999">
      <c r="A124" s="52"/>
      <c r="B124" s="51"/>
      <c r="C124" s="51"/>
    </row>
    <row r="125" spans="1:3">
      <c r="A125" s="49" t="s">
        <v>65</v>
      </c>
    </row>
    <row r="126" spans="1:3">
      <c r="A126" s="49" t="s">
        <v>64</v>
      </c>
    </row>
    <row r="128" spans="1:3" ht="18" thickBot="1">
      <c r="A128" s="50" t="s">
        <v>63</v>
      </c>
    </row>
    <row r="129" spans="1:2">
      <c r="A129" s="49" t="s">
        <v>62</v>
      </c>
    </row>
    <row r="130" spans="1:2">
      <c r="A130" s="49" t="s">
        <v>61</v>
      </c>
    </row>
    <row r="131" spans="1:2">
      <c r="A131" s="49" t="s">
        <v>60</v>
      </c>
    </row>
    <row r="132" spans="1:2">
      <c r="A132" s="47"/>
    </row>
    <row r="133" spans="1:2">
      <c r="A133" s="45" t="s">
        <v>59</v>
      </c>
    </row>
    <row r="134" spans="1:2">
      <c r="A134" s="48" t="s">
        <v>58</v>
      </c>
    </row>
    <row r="135" spans="1:2">
      <c r="A135" s="47"/>
    </row>
    <row r="136" spans="1:2">
      <c r="A136" s="45" t="s">
        <v>57</v>
      </c>
    </row>
    <row r="137" spans="1:2">
      <c r="A137" s="46" t="s">
        <v>56</v>
      </c>
    </row>
    <row r="139" spans="1:2">
      <c r="A139" s="45" t="s">
        <v>55</v>
      </c>
    </row>
    <row r="140" spans="1:2">
      <c r="A140" s="44" t="s">
        <v>54</v>
      </c>
      <c r="B140" s="43" t="s">
        <v>53</v>
      </c>
    </row>
    <row r="141" spans="1:2">
      <c r="A141" s="44" t="s">
        <v>52</v>
      </c>
      <c r="B141" s="43" t="s">
        <v>51</v>
      </c>
    </row>
    <row r="142" spans="1:2">
      <c r="A142" s="44" t="s">
        <v>50</v>
      </c>
      <c r="B142" s="43" t="s">
        <v>49</v>
      </c>
    </row>
    <row r="143" spans="1:2">
      <c r="A143" s="44" t="s">
        <v>48</v>
      </c>
      <c r="B143" s="43" t="s">
        <v>47</v>
      </c>
    </row>
    <row r="144" spans="1:2">
      <c r="A144" s="44" t="s">
        <v>46</v>
      </c>
      <c r="B144" s="43" t="s">
        <v>45</v>
      </c>
    </row>
    <row r="145" spans="1:2">
      <c r="A145" s="44" t="s">
        <v>44</v>
      </c>
      <c r="B145" s="43" t="s">
        <v>43</v>
      </c>
    </row>
    <row r="146" spans="1:2">
      <c r="A146" s="44" t="s">
        <v>42</v>
      </c>
      <c r="B146" s="43" t="s">
        <v>41</v>
      </c>
    </row>
    <row r="147" spans="1:2">
      <c r="A147" s="44" t="s">
        <v>40</v>
      </c>
      <c r="B147" s="43" t="s">
        <v>39</v>
      </c>
    </row>
  </sheetData>
  <hyperlinks>
    <hyperlink ref="A136" r:id="rId1" location=":~:text=Nach%20erfolgreicher%20Paarung%20werden%20im,selten%20%C3%A4lter%20als%2012%20Jahre." display="https://nrw.nabu.de/natur-und-landschaft/landnutzung/jagd/jagdbare-arten/weitere-saeugetiere/06785.html - :~:text=Nach%20erfolgreicher%20Paarung%20werden%20im,selten%20%C3%A4lter%20als%2012%20Jahre." xr:uid="{DF464096-F1B4-4075-B07C-5B5BB206183E}"/>
    <hyperlink ref="A139" r:id="rId2" display="https://thueringen.nabu.de/tiere-und-pflanzen/saeugetiere/luchs/steckbrief/index.html" xr:uid="{9AB58670-C6C5-421F-9EB8-23301DED91D6}"/>
    <hyperlink ref="A133" r:id="rId3" location=":~:text=Ein%20erwachsener%20Wolf%20ben%C3%B6tigt%20t%C3%A4glich,Wolf%20auf%20etwa%201500%20kg." display="https://www.tirol.gv.at/landwirtschaft-forstwirtschaft/agrar/rechtliche-bestimmungen-in-der-landwirtschaft/beutegreifer/europaeischer-wolf-canis-lupus/ernaehrung-wolf/ - :~:text=Ein%20erwachsener%20Wolf%20ben%C3%B6tigt%20t%C3%A4glich,Wolf%20auf%20etwa%201500%20kg." xr:uid="{3CA7DAB3-4BEC-496D-9B74-258D52C87106}"/>
    <hyperlink ref="A140" r:id="rId4" location="c51107" display="https://www.wwf.de/themen-projekte/artenlexikon/eurasischer-luchs - c51107" xr:uid="{D94D0E69-ED16-449F-9C0A-EEA393C1D2B7}"/>
    <hyperlink ref="A141" r:id="rId5" location="c51109" display="https://www.wwf.de/themen-projekte/artenlexikon/eurasischer-luchs - c51109" xr:uid="{9087D453-BD47-430C-B3C4-D4DCE66B245F}"/>
    <hyperlink ref="A142" r:id="rId6" location="c51109" display="https://www.wwf.de/themen-projekte/artenlexikon/eurasischer-luchs - c51109" xr:uid="{A22E1CF8-F67F-4388-9DFE-344B1B6AA462}"/>
    <hyperlink ref="A143" r:id="rId7" location="c51110" display="https://www.wwf.de/themen-projekte/artenlexikon/eurasischer-luchs - c51110" xr:uid="{3372005F-44B0-44D9-859E-399ECB6F0AF0}"/>
    <hyperlink ref="A144" r:id="rId8" location="c51112" display="https://www.wwf.de/themen-projekte/artenlexikon/eurasischer-luchs - c51112" xr:uid="{15BEF77D-0D42-469F-9CAA-00B524EC41F4}"/>
    <hyperlink ref="A145" r:id="rId9" location="c51113" display="https://www.wwf.de/themen-projekte/artenlexikon/eurasischer-luchs - c51113" xr:uid="{E10CFF8B-D64B-47EF-986A-5D92C8326723}"/>
    <hyperlink ref="A146" r:id="rId10" location="c51114" display="https://www.wwf.de/themen-projekte/artenlexikon/eurasischer-luchs - c51114" xr:uid="{F2AA8CD7-08E3-4939-B8D1-A8A158CD6B8C}"/>
    <hyperlink ref="A147" r:id="rId11" location="c51114" display="https://www.wwf.de/themen-projekte/artenlexikon/eurasischer-luchs - c51114" xr:uid="{5CC91C07-EC21-44E0-B8FB-CB8D8E5B8E54}"/>
  </hyperlinks>
  <pageMargins left="0.7" right="0.7" top="0.78740157499999996" bottom="0.78740157499999996" header="0.3" footer="0.3"/>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27F04-4B21-4569-AF37-2A881363508D}">
  <dimension ref="A1"/>
  <sheetViews>
    <sheetView topLeftCell="Q1" workbookViewId="0">
      <selection activeCell="X5" sqref="X5"/>
    </sheetView>
  </sheetViews>
  <sheetFormatPr baseColWidth="10" defaultRowHeight="13.8"/>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Rechenschema Nov 2023</vt:lpstr>
      <vt:lpstr>Datenquellen</vt:lpstr>
      <vt:lpstr>Bilder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Dieter Roess</dc:creator>
  <cp:lastModifiedBy>Dieter Roess</cp:lastModifiedBy>
  <dcterms:created xsi:type="dcterms:W3CDTF">2023-12-02T14:14:30Z</dcterms:created>
  <dcterms:modified xsi:type="dcterms:W3CDTF">2023-12-05T10:20:10Z</dcterms:modified>
</cp:coreProperties>
</file>